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dir1.sharepoint.com/sites/StatewideProjectDeliveryFramework/Shared Documents/General/Framework Templates/"/>
    </mc:Choice>
  </mc:AlternateContent>
  <xr:revisionPtr revIDLastSave="48" documentId="8_{17C49391-0C20-4899-AF7F-22E5BD3272EA}" xr6:coauthVersionLast="47" xr6:coauthVersionMax="47" xr10:uidLastSave="{0251789D-A097-49B9-8EEB-9B2B5266BC55}"/>
  <workbookProtection workbookAlgorithmName="SHA-512" workbookHashValue="XyYGl5EPHyq4XOL/NmyceYwKep6B9uPo1srGm1FcVJIi8NPk8netN2t4z3x65NRUxxssx4JVJDiY9VZMc7w1SA==" workbookSaltValue="Wdie9pFILnCqisKrdLmAGQ==" workbookSpinCount="100000" lockStructure="1"/>
  <bookViews>
    <workbookView xWindow="-120" yWindow="-120" windowWidth="30960" windowHeight="16920" tabRatio="836" activeTab="2" xr2:uid="{00000000-000D-0000-FFFF-FFFF00000000}"/>
  </bookViews>
  <sheets>
    <sheet name="Instructions" sheetId="1" r:id="rId1"/>
    <sheet name="Cost_Analysis" sheetId="8" r:id="rId2"/>
    <sheet name="Quantitative_Benefit_Analysis" sheetId="3" r:id="rId3"/>
    <sheet name="Evaluation_Factors" sheetId="4" r:id="rId4"/>
    <sheet name="Goals &amp; Obj (recommended)" sheetId="15" r:id="rId5"/>
    <sheet name="Cost_Mapping" sheetId="9" r:id="rId6"/>
    <sheet name="Financial_Analysis" sheetId="6" r:id="rId7"/>
    <sheet name="Cost-Benefit_Summary" sheetId="5" r:id="rId8"/>
    <sheet name="Selection_Results" sheetId="7" r:id="rId9"/>
    <sheet name="Additional_Agency_Information" sheetId="10" r:id="rId10"/>
    <sheet name="Lists for Dropdown" sheetId="14" state="hidden" r:id="rId11"/>
    <sheet name="Version History" sheetId="11" r:id="rId12"/>
  </sheets>
  <externalReferences>
    <externalReference r:id="rId13"/>
    <externalReference r:id="rId14"/>
  </externalReferences>
  <definedNames>
    <definedName name="Budget01" localSheetId="7">'Cost-Benefit_Summary'!#REF!</definedName>
    <definedName name="Budget02" localSheetId="7">'Cost-Benefit_Summary'!#REF!</definedName>
    <definedName name="Budget03" localSheetId="7">'Cost-Benefit_Summary'!#REF!</definedName>
    <definedName name="Budget04" localSheetId="7">'Cost-Benefit_Summary'!#REF!</definedName>
    <definedName name="Budget05" localSheetId="7">'Cost-Benefit_Summary'!#REF!</definedName>
    <definedName name="Budget06" localSheetId="7">'Cost-Benefit_Summary'!#REF!</definedName>
    <definedName name="Budget07" localSheetId="7">'Cost-Benefit_Summary'!#REF!</definedName>
    <definedName name="Budget08" localSheetId="7">'Cost-Benefit_Summary'!#REF!</definedName>
    <definedName name="Budget09" localSheetId="7">'Cost-Benefit_Summary'!#REF!</definedName>
    <definedName name="Budget10" localSheetId="7">'Cost-Benefit_Summary'!#REF!</definedName>
    <definedName name="Budget11" localSheetId="7">'Cost-Benefit_Summary'!#REF!</definedName>
    <definedName name="Budget12" localSheetId="7">'Cost-Benefit_Summary'!#REF!</definedName>
    <definedName name="Budget13" localSheetId="7">'Cost-Benefit_Summary'!#REF!</definedName>
    <definedName name="Budget14" localSheetId="7">'Cost-Benefit_Summary'!#REF!</definedName>
    <definedName name="Budget15" localSheetId="7">'Cost-Benefit_Summary'!#REF!</definedName>
    <definedName name="Budget16" localSheetId="7">'Cost-Benefit_Summary'!#REF!</definedName>
    <definedName name="Budget17" localSheetId="7">'Cost-Benefit_Summary'!#REF!</definedName>
    <definedName name="Budget18" localSheetId="7">'Cost-Benefit_Summary'!$A$10</definedName>
    <definedName name="Budget19" localSheetId="7">'Cost-Benefit_Summary'!#REF!</definedName>
    <definedName name="Budget20" localSheetId="7">'Cost-Benefit_Summary'!#REF!</definedName>
    <definedName name="Budget21" localSheetId="7">'Cost-Benefit_Summary'!#REF!</definedName>
    <definedName name="Budget22" localSheetId="7">'Cost-Benefit_Summary'!#REF!</definedName>
    <definedName name="Budget23" localSheetId="7">'Cost-Benefit_Summary'!#REF!</definedName>
    <definedName name="Budget24" localSheetId="7">'Cost-Benefit_Summary'!#REF!</definedName>
    <definedName name="Budget25" localSheetId="7">'Cost-Benefit_Summary'!#REF!</definedName>
    <definedName name="Budget26" localSheetId="7">'Cost-Benefit_Summary'!#REF!</definedName>
    <definedName name="Budget27" localSheetId="7">'Cost-Benefit_Summary'!#REF!</definedName>
    <definedName name="Budget28" localSheetId="7">'Cost-Benefit_Summary'!#REF!</definedName>
    <definedName name="Budget29" localSheetId="7">'Cost-Benefit_Summary'!#REF!</definedName>
    <definedName name="Budget30" localSheetId="7">'Cost-Benefit_Summary'!#REF!</definedName>
    <definedName name="Budget31" localSheetId="7">'Cost-Benefit_Summary'!#REF!</definedName>
    <definedName name="Budget32" localSheetId="7">'Cost-Benefit_Summary'!#REF!</definedName>
    <definedName name="Budget33" localSheetId="7">'Cost-Benefit_Summary'!#REF!</definedName>
    <definedName name="Budget34" localSheetId="7">'Cost-Benefit_Summary'!#REF!</definedName>
    <definedName name="Budget35" localSheetId="7">'Cost-Benefit_Summary'!#REF!</definedName>
    <definedName name="Budget36" localSheetId="7">'Cost-Benefit_Summary'!#REF!</definedName>
    <definedName name="Budget37" localSheetId="7">'Cost-Benefit_Summary'!#REF!</definedName>
    <definedName name="Budget38" localSheetId="7">'Cost-Benefit_Summary'!#REF!</definedName>
    <definedName name="Budget39" localSheetId="7">'Cost-Benefit_Summary'!#REF!</definedName>
    <definedName name="Budget40" localSheetId="7">'Cost-Benefit_Summary'!#REF!</definedName>
    <definedName name="Budget41" localSheetId="7">'Cost-Benefit_Summary'!#REF!</definedName>
    <definedName name="Budget42" localSheetId="7">'Cost-Benefit_Summary'!#REF!</definedName>
    <definedName name="Budget43" localSheetId="7">'Cost-Benefit_Summary'!#REF!</definedName>
    <definedName name="Budget44" localSheetId="7">'Cost-Benefit_Summary'!#REF!</definedName>
    <definedName name="Budget45" localSheetId="7">'Cost-Benefit_Summary'!#REF!</definedName>
    <definedName name="Budget46" localSheetId="7">'Cost-Benefit_Summary'!#REF!</definedName>
    <definedName name="Budget47" localSheetId="7">'Cost-Benefit_Summary'!#REF!</definedName>
    <definedName name="Budget48" localSheetId="7">'Cost-Benefit_Summary'!#REF!</definedName>
    <definedName name="Budget49" localSheetId="7">'Cost-Benefit_Summary'!#REF!</definedName>
    <definedName name="Budget50" localSheetId="7">'Cost-Benefit_Summary'!#REF!</definedName>
    <definedName name="Budget51" localSheetId="7">'Cost-Benefit_Summary'!$A$59</definedName>
    <definedName name="Budget52" localSheetId="7">'Cost-Benefit_Summary'!#REF!</definedName>
    <definedName name="Budget53" localSheetId="7">'Cost-Benefit_Summary'!#REF!</definedName>
    <definedName name="Budget54" localSheetId="7">'Cost-Benefit_Summary'!#REF!</definedName>
    <definedName name="Budget55" localSheetId="7">'Cost-Benefit_Summary'!#REF!</definedName>
    <definedName name="Budget56" localSheetId="7">'Cost-Benefit_Summary'!$A$63</definedName>
    <definedName name="Budget57" localSheetId="7">'Cost-Benefit_Summary'!#REF!</definedName>
    <definedName name="Budget58" localSheetId="7">'Cost-Benefit_Summary'!#REF!</definedName>
    <definedName name="Budget59" localSheetId="7">'Cost-Benefit_Summary'!#REF!</definedName>
    <definedName name="Budget60" localSheetId="7">'Cost-Benefit_Summary'!#REF!</definedName>
    <definedName name="Budget61" localSheetId="7">'Cost-Benefit_Summary'!#REF!</definedName>
    <definedName name="Budget62" localSheetId="7">'Cost-Benefit_Summary'!#REF!</definedName>
    <definedName name="Budget63" localSheetId="7">'Cost-Benefit_Summary'!#REF!</definedName>
    <definedName name="Budget64" localSheetId="7">'Cost-Benefit_Summary'!#REF!</definedName>
    <definedName name="Budget65" localSheetId="7">'Cost-Benefit_Summary'!#REF!</definedName>
    <definedName name="Budget66" localSheetId="7">'Cost-Benefit_Summary'!#REF!</definedName>
    <definedName name="Budget67" localSheetId="7">'Cost-Benefit_Summary'!#REF!</definedName>
    <definedName name="Budget68" localSheetId="7">'Cost-Benefit_Summary'!#REF!</definedName>
    <definedName name="Budget69" localSheetId="7">'Cost-Benefit_Summary'!#REF!</definedName>
    <definedName name="Budget70" localSheetId="7">'Cost-Benefit_Summary'!#REF!</definedName>
    <definedName name="Budget71" localSheetId="7">'Cost-Benefit_Summary'!#REF!</definedName>
    <definedName name="Budget72" localSheetId="7">'Cost-Benefit_Summary'!#REF!</definedName>
    <definedName name="Budget73" localSheetId="7">'Cost-Benefit_Summary'!#REF!</definedName>
    <definedName name="Budget74" localSheetId="7">'Cost-Benefit_Summary'!#REF!</definedName>
    <definedName name="Budget75" localSheetId="7">'Cost-Benefit_Summary'!#REF!</definedName>
    <definedName name="Budget76" localSheetId="7">'Cost-Benefit_Summary'!#REF!</definedName>
    <definedName name="Budget77" localSheetId="7">'Cost-Benefit_Summary'!#REF!</definedName>
    <definedName name="Budget78" localSheetId="7">'Cost-Benefit_Summary'!#REF!</definedName>
    <definedName name="Budget79" localSheetId="7">'Cost-Benefit_Summary'!#REF!</definedName>
    <definedName name="Budget80" localSheetId="7">'Cost-Benefit_Summary'!#REF!</definedName>
    <definedName name="Budget81" localSheetId="7">'Cost-Benefit_Summary'!#REF!</definedName>
    <definedName name="CurrencySymbol">[1]Introduction!$J$46</definedName>
    <definedName name="interest">'Cost-Benefit_Summary'!$I$69</definedName>
    <definedName name="Internal_Rate_of_Return">"guess"</definedName>
    <definedName name="Payback">'Cost-Benefit_Summary'!#REF!</definedName>
    <definedName name="Payback_C">Financial_Analysis!$C$27:$L$28</definedName>
    <definedName name="Payback_G">Financial_Analysis!$C$12:$L$13</definedName>
    <definedName name="_xlnm.Print_Area" localSheetId="9">Additional_Agency_Information!$A$1:$U$4</definedName>
    <definedName name="_xlnm.Print_Area" localSheetId="7">'Cost-Benefit_Summary'!$A$1:$N$86</definedName>
    <definedName name="_xlnm.Print_Area" localSheetId="3">Evaluation_Factors!$A$1:$H$76</definedName>
    <definedName name="_xlnm.Print_Area" localSheetId="6">Financial_Analysis!$A$1:$N$52</definedName>
    <definedName name="_xlnm.Print_Area" localSheetId="0">Instructions!$A$1:$D$183</definedName>
    <definedName name="_xlnm.Print_Area" localSheetId="2">Quantitative_Benefit_Analysis!$A$1:$O$83</definedName>
    <definedName name="_xlnm.Print_Titles" localSheetId="1">Cost_Analysis!$1:$3</definedName>
    <definedName name="_xlnm.Print_Titles" localSheetId="5">Cost_Mapping!$A:$B,Cost_Mapping!$1:$5</definedName>
    <definedName name="_xlnm.Print_Titles" localSheetId="3">Evaluation_Factors!$4:$4</definedName>
    <definedName name="_xlnm.Print_Titles" localSheetId="0">Instructions!$19:$20</definedName>
    <definedName name="ProjectEnd">#REF!</definedName>
    <definedName name="ProjectStart">#REF!</definedName>
    <definedName name="sitename">[2]Sites!$A:$A</definedName>
    <definedName name="Z_4F1DA828_56A9_4F85_92B4_9F65C862495B_.wvu.Cols" localSheetId="3" hidden="1">Evaluation_Factors!$D:$G</definedName>
    <definedName name="Z_4F1DA828_56A9_4F85_92B4_9F65C862495B_.wvu.PrintArea" localSheetId="7" hidden="1">'Cost-Benefit_Summary'!$A$1:$N$86</definedName>
    <definedName name="Z_4F1DA828_56A9_4F85_92B4_9F65C862495B_.wvu.PrintArea" localSheetId="3" hidden="1">Evaluation_Factors!$A$1:$H$76</definedName>
    <definedName name="Z_4F1DA828_56A9_4F85_92B4_9F65C862495B_.wvu.PrintArea" localSheetId="6" hidden="1">Financial_Analysis!$A$1:$N$52</definedName>
    <definedName name="Z_4F1DA828_56A9_4F85_92B4_9F65C862495B_.wvu.PrintArea" localSheetId="0" hidden="1">Instructions!$A$1:$D$159</definedName>
    <definedName name="Z_4F1DA828_56A9_4F85_92B4_9F65C862495B_.wvu.PrintArea" localSheetId="2" hidden="1">Quantitative_Benefit_Analysis!$A$1:$O$83</definedName>
    <definedName name="Z_4F1DA828_56A9_4F85_92B4_9F65C862495B_.wvu.PrintTitles" localSheetId="3" hidden="1">Evaluation_Factors!$4:$4</definedName>
    <definedName name="Z_4F1DA828_56A9_4F85_92B4_9F65C862495B_.wvu.PrintTitles" localSheetId="0" hidden="1">Instructions!$19:$20</definedName>
    <definedName name="Z_4F1DA828_56A9_4F85_92B4_9F65C862495B_.wvu.Rows" localSheetId="6" hidden="1">Financial_Analysis!$10:$13,Financial_Analysis!$23:$30</definedName>
    <definedName name="Z_59DE3EEA_A46C_4C2D_9E05_9E8B3F6321CD_.wvu.Cols" localSheetId="3" hidden="1">Evaluation_Factors!$D:$G</definedName>
    <definedName name="Z_59DE3EEA_A46C_4C2D_9E05_9E8B3F6321CD_.wvu.PrintArea" localSheetId="3" hidden="1">Evaluation_Factors!$A$2:$C$73</definedName>
    <definedName name="Z_7AC71C8E_3F0A_447A_859A_02DD2BAED197_.wvu.Cols" localSheetId="3" hidden="1">Evaluation_Factors!$D:$G</definedName>
    <definedName name="Z_7AC71C8E_3F0A_447A_859A_02DD2BAED197_.wvu.PrintArea" localSheetId="7" hidden="1">'Cost-Benefit_Summary'!$A$1:$N$86</definedName>
    <definedName name="Z_7AC71C8E_3F0A_447A_859A_02DD2BAED197_.wvu.PrintArea" localSheetId="3" hidden="1">Evaluation_Factors!$A$1:$H$76</definedName>
    <definedName name="Z_7AC71C8E_3F0A_447A_859A_02DD2BAED197_.wvu.PrintArea" localSheetId="6" hidden="1">Financial_Analysis!$A$1:$N$52</definedName>
    <definedName name="Z_7AC71C8E_3F0A_447A_859A_02DD2BAED197_.wvu.PrintArea" localSheetId="0" hidden="1">Instructions!$A$1:$D$159</definedName>
    <definedName name="Z_7AC71C8E_3F0A_447A_859A_02DD2BAED197_.wvu.PrintArea" localSheetId="2" hidden="1">Quantitative_Benefit_Analysis!$A$1:$O$83</definedName>
    <definedName name="Z_7AC71C8E_3F0A_447A_859A_02DD2BAED197_.wvu.PrintTitles" localSheetId="3" hidden="1">Evaluation_Factors!$4:$4</definedName>
    <definedName name="Z_7AC71C8E_3F0A_447A_859A_02DD2BAED197_.wvu.PrintTitles" localSheetId="0" hidden="1">Instructions!$19:$20</definedName>
    <definedName name="Z_7AC71C8E_3F0A_447A_859A_02DD2BAED197_.wvu.Rows" localSheetId="6" hidden="1">Financial_Analysis!$10:$13,Financial_Analysis!$25:$28</definedName>
    <definedName name="Z_C184F80E_05EF_48D4_BF34_C1114A989CB3_.wvu.Cols" localSheetId="3" hidden="1">Evaluation_Factors!$D:$G</definedName>
    <definedName name="Z_C184F80E_05EF_48D4_BF34_C1114A989CB3_.wvu.PrintArea" localSheetId="3" hidden="1">Evaluation_Factors!$A$2:$C$73</definedName>
    <definedName name="Z_EBB9696A_043C_4726_BB65_C9EA17A06614_.wvu.PrintArea" localSheetId="3" hidden="1">Evaluation_Factors!$A$2:$C$73</definedName>
  </definedNames>
  <calcPr calcId="191028"/>
  <customWorkbookViews>
    <customWorkbookView name="Access97Only - Personal View" guid="{7AC71C8E-3F0A-447A-859A-02DD2BAED197}" mergeInterval="0" personalView="1" xWindow="5" yWindow="24" windowWidth="953" windowHeight="493" tabRatio="899" activeSheetId="1"/>
    <customWorkbookView name="rhotard - Personal View" guid="{4F1DA828-56A9-4F85-92B4-9F65C862495B}" mergeInterval="0" personalView="1" maximized="1" xWindow="1" yWindow="1" windowWidth="1276" windowHeight="550" tabRatio="770"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5" i="3" l="1"/>
  <c r="L45" i="3"/>
  <c r="K45" i="3"/>
  <c r="J45" i="3"/>
  <c r="I45" i="3"/>
  <c r="H45" i="3"/>
  <c r="G45" i="3"/>
  <c r="F45" i="3"/>
  <c r="E45" i="3"/>
  <c r="AE28" i="9"/>
  <c r="AD28" i="9"/>
  <c r="AB28" i="9"/>
  <c r="AA28" i="9"/>
  <c r="Y28" i="9"/>
  <c r="X28" i="9"/>
  <c r="V28" i="9"/>
  <c r="U28" i="9"/>
  <c r="S28" i="9"/>
  <c r="R28" i="9"/>
  <c r="P28" i="9"/>
  <c r="O28" i="9"/>
  <c r="M28" i="9"/>
  <c r="L28" i="9"/>
  <c r="J28" i="9"/>
  <c r="I28" i="9"/>
  <c r="AE6" i="9"/>
  <c r="AB6" i="9"/>
  <c r="Y6" i="9"/>
  <c r="V6" i="9"/>
  <c r="S6" i="9"/>
  <c r="P6" i="9"/>
  <c r="M6" i="9"/>
  <c r="J6" i="9"/>
  <c r="D11" i="9"/>
  <c r="L13" i="9"/>
  <c r="F12" i="9"/>
  <c r="C12" i="9"/>
  <c r="I12" i="9"/>
  <c r="AD10" i="9"/>
  <c r="AD24" i="9"/>
  <c r="AD23" i="9"/>
  <c r="AD22" i="9"/>
  <c r="AD21" i="9"/>
  <c r="AD16" i="9"/>
  <c r="AD15" i="9"/>
  <c r="AD14" i="9"/>
  <c r="AD13" i="9"/>
  <c r="AD12" i="9"/>
  <c r="AD11" i="9"/>
  <c r="AD9" i="9"/>
  <c r="AD8" i="9"/>
  <c r="AD7" i="9"/>
  <c r="AA24" i="9"/>
  <c r="AA23" i="9"/>
  <c r="AA22" i="9"/>
  <c r="AA21" i="9"/>
  <c r="AA16" i="9"/>
  <c r="AA15" i="9"/>
  <c r="AA14" i="9"/>
  <c r="AA13" i="9"/>
  <c r="AA12" i="9"/>
  <c r="AA11" i="9"/>
  <c r="AA10" i="9"/>
  <c r="AA9" i="9"/>
  <c r="AA8" i="9"/>
  <c r="AA7" i="9"/>
  <c r="X24" i="9"/>
  <c r="X23" i="9"/>
  <c r="X22" i="9"/>
  <c r="X21" i="9"/>
  <c r="X16" i="9"/>
  <c r="X15" i="9"/>
  <c r="X14" i="9"/>
  <c r="X13" i="9"/>
  <c r="X12" i="9"/>
  <c r="X11" i="9"/>
  <c r="X10" i="9"/>
  <c r="X9" i="9"/>
  <c r="X8" i="9"/>
  <c r="X7" i="9"/>
  <c r="U24" i="9"/>
  <c r="U23" i="9"/>
  <c r="U22" i="9"/>
  <c r="U21" i="9"/>
  <c r="U16" i="9"/>
  <c r="U15" i="9"/>
  <c r="U14" i="9"/>
  <c r="U13" i="9"/>
  <c r="U12" i="9"/>
  <c r="U11" i="9"/>
  <c r="U10" i="9"/>
  <c r="U9" i="9"/>
  <c r="U8" i="9"/>
  <c r="U7" i="9"/>
  <c r="R7" i="9"/>
  <c r="R8" i="9"/>
  <c r="R9" i="9"/>
  <c r="R10" i="9"/>
  <c r="R11" i="9"/>
  <c r="R12" i="9"/>
  <c r="R13" i="9"/>
  <c r="R14" i="9"/>
  <c r="R15" i="9"/>
  <c r="R16" i="9"/>
  <c r="R21" i="9"/>
  <c r="R22" i="9"/>
  <c r="R23" i="9"/>
  <c r="R24" i="9"/>
  <c r="O24" i="9"/>
  <c r="O23" i="9"/>
  <c r="O22" i="9"/>
  <c r="O21" i="9"/>
  <c r="O16" i="9"/>
  <c r="O15" i="9"/>
  <c r="O14" i="9"/>
  <c r="O13" i="9"/>
  <c r="O12" i="9"/>
  <c r="O11" i="9"/>
  <c r="O10" i="9"/>
  <c r="O9" i="9"/>
  <c r="O8" i="9"/>
  <c r="O7" i="9"/>
  <c r="L24" i="9"/>
  <c r="L23" i="9"/>
  <c r="L22" i="9"/>
  <c r="L21" i="9"/>
  <c r="L16" i="9"/>
  <c r="L15" i="9"/>
  <c r="L14" i="9"/>
  <c r="L12" i="9"/>
  <c r="L11" i="9"/>
  <c r="L10" i="9"/>
  <c r="L9" i="9"/>
  <c r="L8" i="9"/>
  <c r="L7" i="9"/>
  <c r="I24" i="9"/>
  <c r="I23" i="9"/>
  <c r="I22" i="9"/>
  <c r="I21" i="9"/>
  <c r="I16" i="9"/>
  <c r="I15" i="9"/>
  <c r="I9" i="9"/>
  <c r="F15" i="9"/>
  <c r="C15" i="9"/>
  <c r="C23" i="9"/>
  <c r="C14" i="9"/>
  <c r="C11" i="9"/>
  <c r="C10" i="9"/>
  <c r="I14" i="9"/>
  <c r="I13" i="9"/>
  <c r="I11" i="9"/>
  <c r="I10" i="9"/>
  <c r="I8" i="9"/>
  <c r="I7" i="9"/>
  <c r="F23" i="9"/>
  <c r="F22" i="9"/>
  <c r="C22" i="9"/>
  <c r="F14" i="9"/>
  <c r="F11" i="9"/>
  <c r="F10" i="9"/>
  <c r="F9" i="9"/>
  <c r="F7" i="9"/>
  <c r="B45" i="5" l="1"/>
  <c r="B44" i="5"/>
  <c r="F147" i="8" l="1"/>
  <c r="G147" i="8"/>
  <c r="H147" i="8"/>
  <c r="I147" i="8"/>
  <c r="J147" i="8"/>
  <c r="K147" i="8"/>
  <c r="L147" i="8"/>
  <c r="M147" i="8"/>
  <c r="O144" i="8"/>
  <c r="E147" i="8" l="1"/>
  <c r="D147" i="8"/>
  <c r="O47" i="8" l="1"/>
  <c r="O33" i="8" l="1"/>
  <c r="AE7" i="9" l="1"/>
  <c r="M43" i="8" l="1"/>
  <c r="L6" i="5" s="1"/>
  <c r="L43" i="8"/>
  <c r="K43" i="8"/>
  <c r="J43" i="8"/>
  <c r="I43" i="8"/>
  <c r="H43" i="8"/>
  <c r="G43" i="8"/>
  <c r="F43" i="8"/>
  <c r="E43" i="8"/>
  <c r="D43" i="8"/>
  <c r="C7" i="9" s="1"/>
  <c r="O42" i="8"/>
  <c r="O41" i="8"/>
  <c r="O40" i="8"/>
  <c r="O39" i="8"/>
  <c r="O38" i="8"/>
  <c r="O37" i="8"/>
  <c r="O36" i="8"/>
  <c r="O35" i="8"/>
  <c r="O34" i="8"/>
  <c r="E6" i="5" l="1"/>
  <c r="F6" i="5"/>
  <c r="H6" i="5"/>
  <c r="I6" i="5"/>
  <c r="J6" i="5"/>
  <c r="G6" i="5"/>
  <c r="K6" i="5"/>
  <c r="D6" i="5"/>
  <c r="O43" i="8"/>
  <c r="D7" i="9"/>
  <c r="C6" i="5"/>
  <c r="N6" i="5" l="1"/>
  <c r="B46" i="5"/>
  <c r="B47" i="5"/>
  <c r="B48" i="5"/>
  <c r="B49" i="5"/>
  <c r="B50" i="5"/>
  <c r="B51" i="5"/>
  <c r="B52" i="5"/>
  <c r="AB23" i="9"/>
  <c r="Y22" i="9"/>
  <c r="J16" i="9"/>
  <c r="M14" i="9"/>
  <c r="P24" i="9"/>
  <c r="S14" i="9"/>
  <c r="Y23" i="9"/>
  <c r="AB14" i="9"/>
  <c r="AE16" i="9"/>
  <c r="B19" i="5"/>
  <c r="B20" i="5"/>
  <c r="B21" i="5"/>
  <c r="B22" i="5"/>
  <c r="B23" i="5"/>
  <c r="B24" i="5"/>
  <c r="B25" i="5"/>
  <c r="B26" i="5"/>
  <c r="B18" i="5"/>
  <c r="AH27" i="9"/>
  <c r="AH26" i="9"/>
  <c r="AH25" i="9"/>
  <c r="AH19" i="9"/>
  <c r="AH18" i="9"/>
  <c r="AH17" i="9"/>
  <c r="L4" i="9"/>
  <c r="D23" i="9" l="1"/>
  <c r="G23" i="9"/>
  <c r="AB24" i="9"/>
  <c r="J14" i="9"/>
  <c r="Y24" i="9"/>
  <c r="AE22" i="9"/>
  <c r="AE14" i="9"/>
  <c r="AB16" i="9"/>
  <c r="AE23" i="9"/>
  <c r="AB22" i="9"/>
  <c r="AE24" i="9"/>
  <c r="M23" i="9"/>
  <c r="M24" i="9"/>
  <c r="G14" i="9"/>
  <c r="Y14" i="9"/>
  <c r="G22" i="9"/>
  <c r="Y16" i="9"/>
  <c r="V16" i="9"/>
  <c r="V14" i="9"/>
  <c r="S24" i="9"/>
  <c r="S23" i="9"/>
  <c r="S22" i="9"/>
  <c r="V22" i="9"/>
  <c r="P22" i="9"/>
  <c r="P16" i="9"/>
  <c r="M16" i="9"/>
  <c r="P14" i="9"/>
  <c r="S16" i="9"/>
  <c r="V23" i="9"/>
  <c r="V24" i="9"/>
  <c r="J24" i="9"/>
  <c r="J23" i="9"/>
  <c r="J22" i="9"/>
  <c r="M22" i="9"/>
  <c r="P23" i="9"/>
  <c r="D22" i="9"/>
  <c r="D14" i="9"/>
  <c r="AH14" i="9" l="1"/>
  <c r="AH22" i="9"/>
  <c r="AH23" i="9"/>
  <c r="M179" i="8" l="1"/>
  <c r="L42" i="5" s="1"/>
  <c r="L179" i="8"/>
  <c r="K42" i="5" s="1"/>
  <c r="K179" i="8"/>
  <c r="J42" i="5" s="1"/>
  <c r="J179" i="8"/>
  <c r="I42" i="5" s="1"/>
  <c r="I179" i="8"/>
  <c r="H42" i="5" s="1"/>
  <c r="H179" i="8"/>
  <c r="G42" i="5" s="1"/>
  <c r="G179" i="8"/>
  <c r="F42" i="5" s="1"/>
  <c r="F179" i="8"/>
  <c r="E42" i="5" s="1"/>
  <c r="E179" i="8"/>
  <c r="D42" i="5" s="1"/>
  <c r="D179" i="8"/>
  <c r="C42" i="5" s="1"/>
  <c r="O178" i="8"/>
  <c r="O177" i="8"/>
  <c r="O176" i="8"/>
  <c r="O175" i="8"/>
  <c r="O174" i="8"/>
  <c r="O173" i="8"/>
  <c r="O163" i="8"/>
  <c r="O164" i="8"/>
  <c r="O165" i="8"/>
  <c r="O166" i="8"/>
  <c r="O167" i="8"/>
  <c r="O168" i="8"/>
  <c r="O181" i="8"/>
  <c r="O182" i="8"/>
  <c r="O183" i="8"/>
  <c r="O184" i="8"/>
  <c r="O185" i="8"/>
  <c r="O186" i="8"/>
  <c r="O187" i="8"/>
  <c r="O188" i="8"/>
  <c r="O189" i="8"/>
  <c r="D190" i="8"/>
  <c r="E190" i="8"/>
  <c r="F190" i="8"/>
  <c r="G190" i="8"/>
  <c r="H190" i="8"/>
  <c r="I190" i="8"/>
  <c r="J190" i="8"/>
  <c r="K190" i="8"/>
  <c r="L190" i="8"/>
  <c r="M190" i="8"/>
  <c r="O120" i="8"/>
  <c r="O121" i="8"/>
  <c r="O122" i="8"/>
  <c r="O123" i="8"/>
  <c r="O124" i="8"/>
  <c r="O125" i="8"/>
  <c r="O143" i="8"/>
  <c r="O147" i="8" s="1"/>
  <c r="O151" i="8"/>
  <c r="O152" i="8"/>
  <c r="D141" i="8"/>
  <c r="E141" i="8"/>
  <c r="F141" i="8"/>
  <c r="G141" i="8"/>
  <c r="H141" i="8"/>
  <c r="I141" i="8"/>
  <c r="J141" i="8"/>
  <c r="K141" i="8"/>
  <c r="L141" i="8"/>
  <c r="M141" i="8"/>
  <c r="D15" i="9" l="1"/>
  <c r="Y15" i="9"/>
  <c r="AB15" i="9"/>
  <c r="V15" i="9"/>
  <c r="G15" i="9"/>
  <c r="S15" i="9"/>
  <c r="P15" i="9"/>
  <c r="M15" i="9"/>
  <c r="J15" i="9"/>
  <c r="O153" i="8"/>
  <c r="O126" i="8"/>
  <c r="O190" i="8"/>
  <c r="O179" i="8"/>
  <c r="M159" i="8" l="1"/>
  <c r="L38" i="5" s="1"/>
  <c r="L159" i="8"/>
  <c r="K38" i="5" s="1"/>
  <c r="K159" i="8"/>
  <c r="J38" i="5" s="1"/>
  <c r="J159" i="8"/>
  <c r="I38" i="5" s="1"/>
  <c r="I159" i="8"/>
  <c r="H38" i="5" s="1"/>
  <c r="H159" i="8"/>
  <c r="G38" i="5" s="1"/>
  <c r="G159" i="8"/>
  <c r="F38" i="5" s="1"/>
  <c r="F159" i="8"/>
  <c r="E38" i="5" s="1"/>
  <c r="E159" i="8"/>
  <c r="D38" i="5" s="1"/>
  <c r="D159" i="8"/>
  <c r="C38" i="5" s="1"/>
  <c r="O158" i="8"/>
  <c r="O157" i="8"/>
  <c r="O159" i="8" l="1"/>
  <c r="F3" i="3"/>
  <c r="G3" i="3"/>
  <c r="H3" i="3"/>
  <c r="I3" i="3"/>
  <c r="J3" i="3"/>
  <c r="K3" i="3"/>
  <c r="L3" i="3"/>
  <c r="M3" i="3"/>
  <c r="D3" i="3"/>
  <c r="E3" i="3"/>
  <c r="E23" i="3" l="1"/>
  <c r="E24" i="3" s="1"/>
  <c r="F23" i="3"/>
  <c r="F24" i="3" s="1"/>
  <c r="G23" i="3"/>
  <c r="H23" i="3"/>
  <c r="I23" i="3"/>
  <c r="I24" i="3" s="1"/>
  <c r="J23" i="3"/>
  <c r="J24" i="3" s="1"/>
  <c r="K23" i="3"/>
  <c r="K24" i="3" s="1"/>
  <c r="L23" i="3"/>
  <c r="L24" i="3" s="1"/>
  <c r="M23" i="3"/>
  <c r="M24" i="3" s="1"/>
  <c r="D23" i="3"/>
  <c r="H24" i="3"/>
  <c r="G24" i="3"/>
  <c r="D24" i="3" l="1"/>
  <c r="O23" i="3"/>
  <c r="O24" i="3" s="1"/>
  <c r="M130" i="8" l="1"/>
  <c r="L16" i="5" s="1"/>
  <c r="L130" i="8"/>
  <c r="K16" i="5" s="1"/>
  <c r="K130" i="8"/>
  <c r="J16" i="5" s="1"/>
  <c r="J130" i="8"/>
  <c r="I16" i="5" s="1"/>
  <c r="I130" i="8"/>
  <c r="H16" i="5" s="1"/>
  <c r="H130" i="8"/>
  <c r="G16" i="5" s="1"/>
  <c r="G130" i="8"/>
  <c r="F16" i="5" s="1"/>
  <c r="F130" i="8"/>
  <c r="E16" i="5" s="1"/>
  <c r="E130" i="8"/>
  <c r="D16" i="5" s="1"/>
  <c r="D130" i="8"/>
  <c r="C16" i="5" s="1"/>
  <c r="O129" i="8"/>
  <c r="O128" i="8"/>
  <c r="M126" i="8"/>
  <c r="L126" i="8"/>
  <c r="K126" i="8"/>
  <c r="J126" i="8"/>
  <c r="I126" i="8"/>
  <c r="H126" i="8"/>
  <c r="G126" i="8"/>
  <c r="F126" i="8"/>
  <c r="E126" i="8"/>
  <c r="F13" i="9" s="1"/>
  <c r="D126" i="8"/>
  <c r="O67" i="8"/>
  <c r="C13" i="9" l="1"/>
  <c r="D13" i="9" s="1"/>
  <c r="Y13" i="9"/>
  <c r="G13" i="9"/>
  <c r="AB13" i="9"/>
  <c r="AE13" i="9"/>
  <c r="J13" i="9"/>
  <c r="M13" i="9"/>
  <c r="P13" i="9"/>
  <c r="S13" i="9"/>
  <c r="J14" i="5"/>
  <c r="C14" i="5"/>
  <c r="K14" i="5"/>
  <c r="D14" i="5"/>
  <c r="L14" i="5"/>
  <c r="I14" i="5"/>
  <c r="V13" i="9"/>
  <c r="E14" i="5"/>
  <c r="N16" i="5"/>
  <c r="F14" i="5"/>
  <c r="G14" i="5"/>
  <c r="H14" i="5"/>
  <c r="O130" i="8"/>
  <c r="AH13" i="9" l="1"/>
  <c r="D44" i="3"/>
  <c r="D20" i="3"/>
  <c r="C62" i="5" l="1"/>
  <c r="D45" i="3"/>
  <c r="AD4" i="9"/>
  <c r="AA4" i="9"/>
  <c r="X4" i="9"/>
  <c r="U4" i="9"/>
  <c r="R4" i="9"/>
  <c r="O4" i="9"/>
  <c r="I4" i="9"/>
  <c r="F4" i="9"/>
  <c r="C4" i="9"/>
  <c r="L52" i="5" l="1"/>
  <c r="K52" i="5"/>
  <c r="J52" i="5"/>
  <c r="I52" i="5"/>
  <c r="H52" i="5"/>
  <c r="G52" i="5"/>
  <c r="F52" i="5"/>
  <c r="E52" i="5"/>
  <c r="D52" i="5"/>
  <c r="L51" i="5"/>
  <c r="K51" i="5"/>
  <c r="J51" i="5"/>
  <c r="I51" i="5"/>
  <c r="H51" i="5"/>
  <c r="G51" i="5"/>
  <c r="F51" i="5"/>
  <c r="E51" i="5"/>
  <c r="D51" i="5"/>
  <c r="L50" i="5"/>
  <c r="K50" i="5"/>
  <c r="J50" i="5"/>
  <c r="I50" i="5"/>
  <c r="H50" i="5"/>
  <c r="G50" i="5"/>
  <c r="F50" i="5"/>
  <c r="E50" i="5"/>
  <c r="D50" i="5"/>
  <c r="L49" i="5"/>
  <c r="K49" i="5"/>
  <c r="J49" i="5"/>
  <c r="I49" i="5"/>
  <c r="H49" i="5"/>
  <c r="G49" i="5"/>
  <c r="F49" i="5"/>
  <c r="E49" i="5"/>
  <c r="D49" i="5"/>
  <c r="L48" i="5"/>
  <c r="K48" i="5"/>
  <c r="J48" i="5"/>
  <c r="I48" i="5"/>
  <c r="H48" i="5"/>
  <c r="G48" i="5"/>
  <c r="F48" i="5"/>
  <c r="E48" i="5"/>
  <c r="D48" i="5"/>
  <c r="L47" i="5"/>
  <c r="K47" i="5"/>
  <c r="J47" i="5"/>
  <c r="I47" i="5"/>
  <c r="H47" i="5"/>
  <c r="G47" i="5"/>
  <c r="F47" i="5"/>
  <c r="E47" i="5"/>
  <c r="D47" i="5"/>
  <c r="L46" i="5"/>
  <c r="K46" i="5"/>
  <c r="J46" i="5"/>
  <c r="I46" i="5"/>
  <c r="H46" i="5"/>
  <c r="G46" i="5"/>
  <c r="F46" i="5"/>
  <c r="E46" i="5"/>
  <c r="D46" i="5"/>
  <c r="L45" i="5"/>
  <c r="K45" i="5"/>
  <c r="J45" i="5"/>
  <c r="I45" i="5"/>
  <c r="H45" i="5"/>
  <c r="G45" i="5"/>
  <c r="F45" i="5"/>
  <c r="E45" i="5"/>
  <c r="D45" i="5"/>
  <c r="L44" i="5"/>
  <c r="K44" i="5"/>
  <c r="J44" i="5"/>
  <c r="I44" i="5"/>
  <c r="H44" i="5"/>
  <c r="G44" i="5"/>
  <c r="F44" i="5"/>
  <c r="E44" i="5"/>
  <c r="D44" i="5"/>
  <c r="C52" i="5"/>
  <c r="C51" i="5"/>
  <c r="C50" i="5"/>
  <c r="C49" i="5"/>
  <c r="C48" i="5"/>
  <c r="C47" i="5"/>
  <c r="C46" i="5"/>
  <c r="C45" i="5"/>
  <c r="C44" i="5"/>
  <c r="N52" i="5" l="1"/>
  <c r="N51" i="5"/>
  <c r="N50" i="5"/>
  <c r="N49" i="5"/>
  <c r="N48" i="5"/>
  <c r="N47" i="5"/>
  <c r="N46" i="5"/>
  <c r="N45" i="5"/>
  <c r="N44" i="5"/>
  <c r="A21" i="1" l="1"/>
  <c r="L26" i="5" l="1"/>
  <c r="K26" i="5"/>
  <c r="J26" i="5"/>
  <c r="I26" i="5"/>
  <c r="H26" i="5"/>
  <c r="G26" i="5"/>
  <c r="F26" i="5"/>
  <c r="E26" i="5"/>
  <c r="D26" i="5"/>
  <c r="L25" i="5"/>
  <c r="K25" i="5"/>
  <c r="J25" i="5"/>
  <c r="I25" i="5"/>
  <c r="H25" i="5"/>
  <c r="G25" i="5"/>
  <c r="F25" i="5"/>
  <c r="E25" i="5"/>
  <c r="D25" i="5"/>
  <c r="L24" i="5"/>
  <c r="K24" i="5"/>
  <c r="J24" i="5"/>
  <c r="I24" i="5"/>
  <c r="H24" i="5"/>
  <c r="G24" i="5"/>
  <c r="F24" i="5"/>
  <c r="E24" i="5"/>
  <c r="D24" i="5"/>
  <c r="L23" i="5"/>
  <c r="K23" i="5"/>
  <c r="J23" i="5"/>
  <c r="I23" i="5"/>
  <c r="H23" i="5"/>
  <c r="G23" i="5"/>
  <c r="F23" i="5"/>
  <c r="E23" i="5"/>
  <c r="D23" i="5"/>
  <c r="L22" i="5"/>
  <c r="K22" i="5"/>
  <c r="J22" i="5"/>
  <c r="I22" i="5"/>
  <c r="H22" i="5"/>
  <c r="G22" i="5"/>
  <c r="F22" i="5"/>
  <c r="E22" i="5"/>
  <c r="D22" i="5"/>
  <c r="L21" i="5"/>
  <c r="K21" i="5"/>
  <c r="J21" i="5"/>
  <c r="I21" i="5"/>
  <c r="H21" i="5"/>
  <c r="G21" i="5"/>
  <c r="F21" i="5"/>
  <c r="E21" i="5"/>
  <c r="D21" i="5"/>
  <c r="L20" i="5"/>
  <c r="K20" i="5"/>
  <c r="J20" i="5"/>
  <c r="I20" i="5"/>
  <c r="H20" i="5"/>
  <c r="G20" i="5"/>
  <c r="F20" i="5"/>
  <c r="E20" i="5"/>
  <c r="D20" i="5"/>
  <c r="L19" i="5"/>
  <c r="K19" i="5"/>
  <c r="J19" i="5"/>
  <c r="I19" i="5"/>
  <c r="H19" i="5"/>
  <c r="G19" i="5"/>
  <c r="F19" i="5"/>
  <c r="E19" i="5"/>
  <c r="D19" i="5"/>
  <c r="C26" i="5"/>
  <c r="C25" i="5"/>
  <c r="C24" i="5"/>
  <c r="C23" i="5"/>
  <c r="C22" i="5"/>
  <c r="C21" i="5"/>
  <c r="C20" i="5"/>
  <c r="C19" i="5"/>
  <c r="L18" i="5"/>
  <c r="K18" i="5"/>
  <c r="J18" i="5"/>
  <c r="I18" i="5"/>
  <c r="H18" i="5"/>
  <c r="G18" i="5"/>
  <c r="F18" i="5"/>
  <c r="E18" i="5"/>
  <c r="D18" i="5"/>
  <c r="C18" i="5"/>
  <c r="O21" i="8" l="1"/>
  <c r="O92" i="8" l="1"/>
  <c r="O60" i="8"/>
  <c r="O59" i="8"/>
  <c r="O58" i="8"/>
  <c r="M171" i="8"/>
  <c r="L41" i="5" s="1"/>
  <c r="L171" i="8"/>
  <c r="K41" i="5" s="1"/>
  <c r="K53" i="5" s="1"/>
  <c r="K171" i="8"/>
  <c r="J41" i="5" s="1"/>
  <c r="J171" i="8"/>
  <c r="I41" i="5" s="1"/>
  <c r="I171" i="8"/>
  <c r="H41" i="5" s="1"/>
  <c r="H171" i="8"/>
  <c r="G41" i="5" s="1"/>
  <c r="G171" i="8"/>
  <c r="F41" i="5" s="1"/>
  <c r="F171" i="8"/>
  <c r="E41" i="5" s="1"/>
  <c r="E171" i="8"/>
  <c r="D41" i="5" s="1"/>
  <c r="D171" i="8"/>
  <c r="C41" i="5" s="1"/>
  <c r="O170" i="8"/>
  <c r="O169" i="8"/>
  <c r="O162" i="8"/>
  <c r="E191" i="8" l="1"/>
  <c r="M191" i="8"/>
  <c r="F191" i="8"/>
  <c r="G191" i="8"/>
  <c r="I191" i="8"/>
  <c r="D191" i="8"/>
  <c r="H191" i="8"/>
  <c r="J191" i="8"/>
  <c r="L191" i="8"/>
  <c r="K191" i="8"/>
  <c r="D53" i="5"/>
  <c r="L53" i="5"/>
  <c r="E53" i="5"/>
  <c r="J53" i="5"/>
  <c r="F53" i="5"/>
  <c r="G53" i="5"/>
  <c r="H53" i="5"/>
  <c r="I53" i="5"/>
  <c r="N41" i="5"/>
  <c r="C53" i="5"/>
  <c r="O171" i="8"/>
  <c r="O191" i="8" s="1"/>
  <c r="N42" i="5" l="1"/>
  <c r="N53" i="5" s="1"/>
  <c r="O22" i="8"/>
  <c r="O23" i="8"/>
  <c r="M25" i="8"/>
  <c r="O24" i="8"/>
  <c r="L25" i="8"/>
  <c r="K25" i="8"/>
  <c r="J25" i="8"/>
  <c r="I25" i="8"/>
  <c r="H25" i="8"/>
  <c r="G25" i="8"/>
  <c r="F25" i="8"/>
  <c r="E25" i="8"/>
  <c r="D25" i="8"/>
  <c r="N38" i="5" l="1"/>
  <c r="M153" i="8" l="1"/>
  <c r="L36" i="5" s="1"/>
  <c r="L153" i="8"/>
  <c r="K36" i="5" s="1"/>
  <c r="K153" i="8"/>
  <c r="J36" i="5" s="1"/>
  <c r="J153" i="8"/>
  <c r="I36" i="5" s="1"/>
  <c r="I153" i="8"/>
  <c r="H36" i="5" s="1"/>
  <c r="H153" i="8"/>
  <c r="G36" i="5" s="1"/>
  <c r="G153" i="8"/>
  <c r="F36" i="5" s="1"/>
  <c r="F153" i="8"/>
  <c r="E153" i="8"/>
  <c r="D153" i="8"/>
  <c r="C36" i="5" s="1"/>
  <c r="O140" i="8"/>
  <c r="O139" i="8"/>
  <c r="O138" i="8"/>
  <c r="O137" i="8"/>
  <c r="O136" i="8"/>
  <c r="O135" i="8"/>
  <c r="O134" i="8"/>
  <c r="O133" i="8"/>
  <c r="O132" i="8"/>
  <c r="M117" i="8"/>
  <c r="L117" i="8"/>
  <c r="K117" i="8"/>
  <c r="J117" i="8"/>
  <c r="I117" i="8"/>
  <c r="H117" i="8"/>
  <c r="G117" i="8"/>
  <c r="F117" i="8"/>
  <c r="E117" i="8"/>
  <c r="D117" i="8"/>
  <c r="O116" i="8"/>
  <c r="O115" i="8"/>
  <c r="O114" i="8"/>
  <c r="O113" i="8"/>
  <c r="O112" i="8"/>
  <c r="O111" i="8"/>
  <c r="O110" i="8"/>
  <c r="O109" i="8"/>
  <c r="O108" i="8"/>
  <c r="M106" i="8"/>
  <c r="L106" i="8"/>
  <c r="K106" i="8"/>
  <c r="J106" i="8"/>
  <c r="I106" i="8"/>
  <c r="H106" i="8"/>
  <c r="G106" i="8"/>
  <c r="F106" i="8"/>
  <c r="E106" i="8"/>
  <c r="D106" i="8"/>
  <c r="O105" i="8"/>
  <c r="O104" i="8"/>
  <c r="O103" i="8"/>
  <c r="O102" i="8"/>
  <c r="O101" i="8"/>
  <c r="O100" i="8"/>
  <c r="O99" i="8"/>
  <c r="O98" i="8"/>
  <c r="O97" i="8"/>
  <c r="M95" i="8"/>
  <c r="L95" i="8"/>
  <c r="K95" i="8"/>
  <c r="J95" i="8"/>
  <c r="I95" i="8"/>
  <c r="H95" i="8"/>
  <c r="G95" i="8"/>
  <c r="F95" i="8"/>
  <c r="E95" i="8"/>
  <c r="D95" i="8"/>
  <c r="O94" i="8"/>
  <c r="O93" i="8"/>
  <c r="O91" i="8"/>
  <c r="O90" i="8"/>
  <c r="O89" i="8"/>
  <c r="O88" i="8"/>
  <c r="O87" i="8"/>
  <c r="O86" i="8"/>
  <c r="M84" i="8"/>
  <c r="L84" i="8"/>
  <c r="K84" i="8"/>
  <c r="J84" i="8"/>
  <c r="I84" i="8"/>
  <c r="H84" i="8"/>
  <c r="G84" i="8"/>
  <c r="F84" i="8"/>
  <c r="E84" i="8"/>
  <c r="D84" i="8"/>
  <c r="C9" i="9" s="1"/>
  <c r="O83" i="8"/>
  <c r="O82" i="8"/>
  <c r="O81" i="8"/>
  <c r="O80" i="8"/>
  <c r="O79" i="8"/>
  <c r="O78" i="8"/>
  <c r="O77" i="8"/>
  <c r="O76" i="8"/>
  <c r="O75" i="8"/>
  <c r="M69" i="8"/>
  <c r="L69" i="8"/>
  <c r="AB7" i="9" s="1"/>
  <c r="K69" i="8"/>
  <c r="Y7" i="9" s="1"/>
  <c r="J69" i="8"/>
  <c r="V7" i="9" s="1"/>
  <c r="I69" i="8"/>
  <c r="S7" i="9" s="1"/>
  <c r="H69" i="8"/>
  <c r="P7" i="9" s="1"/>
  <c r="G69" i="8"/>
  <c r="M7" i="9" s="1"/>
  <c r="F69" i="8"/>
  <c r="J7" i="9" s="1"/>
  <c r="E69" i="8"/>
  <c r="G7" i="9" s="1"/>
  <c r="D69" i="8"/>
  <c r="O68" i="8"/>
  <c r="M65" i="8"/>
  <c r="L65" i="8"/>
  <c r="K65" i="8"/>
  <c r="J65" i="8"/>
  <c r="I65" i="8"/>
  <c r="H65" i="8"/>
  <c r="G65" i="8"/>
  <c r="F65" i="8"/>
  <c r="E65" i="8"/>
  <c r="D65" i="8"/>
  <c r="O61" i="8"/>
  <c r="O64" i="8"/>
  <c r="O63" i="8"/>
  <c r="O62" i="8"/>
  <c r="O57" i="8"/>
  <c r="O56" i="8"/>
  <c r="O55" i="8"/>
  <c r="O54" i="8"/>
  <c r="O53" i="8"/>
  <c r="O52" i="8"/>
  <c r="O51" i="8"/>
  <c r="O50" i="8"/>
  <c r="O49" i="8"/>
  <c r="O48" i="8"/>
  <c r="O46" i="8"/>
  <c r="O45" i="8"/>
  <c r="M29" i="8"/>
  <c r="L29" i="8"/>
  <c r="K29" i="8"/>
  <c r="J29" i="8"/>
  <c r="I29" i="8"/>
  <c r="H29" i="8"/>
  <c r="G29" i="8"/>
  <c r="F29" i="8"/>
  <c r="E29" i="8"/>
  <c r="D29" i="8"/>
  <c r="O28" i="8"/>
  <c r="O27" i="8"/>
  <c r="O20" i="8"/>
  <c r="O19" i="8"/>
  <c r="O18" i="8"/>
  <c r="O17" i="8"/>
  <c r="O16" i="8"/>
  <c r="O15" i="8"/>
  <c r="O14" i="8"/>
  <c r="O13" i="8"/>
  <c r="O12" i="8"/>
  <c r="O11" i="8"/>
  <c r="O10" i="8"/>
  <c r="O9" i="8"/>
  <c r="O8" i="8"/>
  <c r="O7" i="8"/>
  <c r="O6" i="8"/>
  <c r="AH7" i="9" l="1"/>
  <c r="D12" i="9"/>
  <c r="M118" i="8"/>
  <c r="S9" i="9"/>
  <c r="I118" i="8"/>
  <c r="S12" i="9"/>
  <c r="V9" i="9"/>
  <c r="J118" i="8"/>
  <c r="V12" i="9"/>
  <c r="K118" i="8"/>
  <c r="L118" i="8"/>
  <c r="AB12" i="9"/>
  <c r="E118" i="8"/>
  <c r="D9" i="9"/>
  <c r="D118" i="8"/>
  <c r="J9" i="9"/>
  <c r="F118" i="8"/>
  <c r="J12" i="9"/>
  <c r="G118" i="8"/>
  <c r="AE10" i="9"/>
  <c r="M12" i="9"/>
  <c r="H118" i="8"/>
  <c r="P12" i="9"/>
  <c r="M10" i="9"/>
  <c r="AB11" i="9"/>
  <c r="F154" i="8"/>
  <c r="F155" i="8" s="1"/>
  <c r="F160" i="8" s="1"/>
  <c r="F192" i="8" s="1"/>
  <c r="E36" i="5"/>
  <c r="P10" i="9"/>
  <c r="G11" i="9"/>
  <c r="V10" i="9"/>
  <c r="G9" i="9"/>
  <c r="Y10" i="9"/>
  <c r="P11" i="9"/>
  <c r="Y9" i="9"/>
  <c r="AB10" i="9"/>
  <c r="S11" i="9"/>
  <c r="J11" i="9"/>
  <c r="AB9" i="9"/>
  <c r="C13" i="5"/>
  <c r="M9" i="9"/>
  <c r="G10" i="9"/>
  <c r="V11" i="9"/>
  <c r="S10" i="9"/>
  <c r="M11" i="9"/>
  <c r="P9" i="9"/>
  <c r="J10" i="9"/>
  <c r="Y11" i="9"/>
  <c r="E154" i="8"/>
  <c r="D37" i="5" s="1"/>
  <c r="D36" i="5"/>
  <c r="J148" i="8"/>
  <c r="I13" i="5"/>
  <c r="H13" i="5"/>
  <c r="J13" i="5"/>
  <c r="Y12" i="9"/>
  <c r="I148" i="8"/>
  <c r="K13" i="5"/>
  <c r="D13" i="5"/>
  <c r="G12" i="9"/>
  <c r="L13" i="5"/>
  <c r="F148" i="8"/>
  <c r="E13" i="5"/>
  <c r="F13" i="5"/>
  <c r="G13" i="5"/>
  <c r="K148" i="8"/>
  <c r="D148" i="8"/>
  <c r="L148" i="8"/>
  <c r="M148" i="8"/>
  <c r="E148" i="8"/>
  <c r="G148" i="8"/>
  <c r="D154" i="8"/>
  <c r="D155" i="8" s="1"/>
  <c r="D160" i="8" s="1"/>
  <c r="D192" i="8" s="1"/>
  <c r="H148" i="8"/>
  <c r="G154" i="8"/>
  <c r="F37" i="5" s="1"/>
  <c r="H154" i="8"/>
  <c r="G37" i="5" s="1"/>
  <c r="I154" i="8"/>
  <c r="H37" i="5" s="1"/>
  <c r="J154" i="8"/>
  <c r="I37" i="5" s="1"/>
  <c r="K154" i="8"/>
  <c r="J37" i="5" s="1"/>
  <c r="L154" i="8"/>
  <c r="K37" i="5" s="1"/>
  <c r="M154" i="8"/>
  <c r="L37" i="5" s="1"/>
  <c r="J30" i="8"/>
  <c r="J31" i="8" s="1"/>
  <c r="D30" i="8"/>
  <c r="C5" i="5" s="1"/>
  <c r="E30" i="8"/>
  <c r="D5" i="5" s="1"/>
  <c r="F30" i="8"/>
  <c r="E5" i="5" s="1"/>
  <c r="M30" i="8"/>
  <c r="M31" i="8" s="1"/>
  <c r="K30" i="8"/>
  <c r="K31" i="8" s="1"/>
  <c r="G30" i="8"/>
  <c r="F5" i="5" s="1"/>
  <c r="H30" i="8"/>
  <c r="H31" i="8" s="1"/>
  <c r="L30" i="8"/>
  <c r="K5" i="5" s="1"/>
  <c r="I30" i="8"/>
  <c r="I31" i="8" s="1"/>
  <c r="O141" i="8"/>
  <c r="M70" i="8"/>
  <c r="L7" i="5" s="1"/>
  <c r="L70" i="8"/>
  <c r="F70" i="8"/>
  <c r="D70" i="8"/>
  <c r="C8" i="9" s="1"/>
  <c r="G70" i="8"/>
  <c r="E70" i="8"/>
  <c r="F8" i="9" s="1"/>
  <c r="H70" i="8"/>
  <c r="I70" i="8"/>
  <c r="J70" i="8"/>
  <c r="K70" i="8"/>
  <c r="D10" i="5"/>
  <c r="F10" i="5"/>
  <c r="H10" i="5"/>
  <c r="J10" i="5"/>
  <c r="AE9" i="9"/>
  <c r="L10" i="5"/>
  <c r="D11" i="5"/>
  <c r="F11" i="5"/>
  <c r="H11" i="5"/>
  <c r="J11" i="5"/>
  <c r="L11" i="5"/>
  <c r="C12" i="5"/>
  <c r="E12" i="5"/>
  <c r="G12" i="5"/>
  <c r="I12" i="5"/>
  <c r="K12" i="5"/>
  <c r="C10" i="5"/>
  <c r="E10" i="5"/>
  <c r="G10" i="5"/>
  <c r="I10" i="5"/>
  <c r="K10" i="5"/>
  <c r="D10" i="9"/>
  <c r="C11" i="5"/>
  <c r="E11" i="5"/>
  <c r="G11" i="5"/>
  <c r="I11" i="5"/>
  <c r="K11" i="5"/>
  <c r="D12" i="5"/>
  <c r="F12" i="5"/>
  <c r="H12" i="5"/>
  <c r="J12" i="5"/>
  <c r="AE11" i="9"/>
  <c r="L12" i="5"/>
  <c r="AE15" i="9"/>
  <c r="AH15" i="9" s="1"/>
  <c r="O25" i="8"/>
  <c r="O29" i="8"/>
  <c r="O65" i="8"/>
  <c r="O95" i="8"/>
  <c r="O117" i="8"/>
  <c r="O69" i="8"/>
  <c r="O84" i="8"/>
  <c r="O106" i="8"/>
  <c r="J196" i="8" l="1"/>
  <c r="L31" i="8"/>
  <c r="D31" i="8"/>
  <c r="E31" i="8"/>
  <c r="F21" i="9" s="1"/>
  <c r="AB8" i="9"/>
  <c r="V8" i="9"/>
  <c r="G8" i="9"/>
  <c r="O118" i="8"/>
  <c r="AH10" i="9"/>
  <c r="AH9" i="9"/>
  <c r="AE12" i="9"/>
  <c r="AH12" i="9" s="1"/>
  <c r="N13" i="5"/>
  <c r="K4" i="5"/>
  <c r="G7" i="5"/>
  <c r="H4" i="5"/>
  <c r="J7" i="5"/>
  <c r="AH11" i="9"/>
  <c r="I4" i="5"/>
  <c r="F7" i="5"/>
  <c r="G4" i="5"/>
  <c r="L4" i="5"/>
  <c r="H7" i="5"/>
  <c r="C7" i="5"/>
  <c r="E7" i="5"/>
  <c r="J4" i="5"/>
  <c r="D194" i="8"/>
  <c r="F194" i="8"/>
  <c r="O148" i="8"/>
  <c r="G31" i="8"/>
  <c r="C37" i="5"/>
  <c r="C39" i="5" s="1"/>
  <c r="C54" i="5" s="1"/>
  <c r="F31" i="8"/>
  <c r="AE8" i="9"/>
  <c r="M155" i="8"/>
  <c r="M160" i="8" s="1"/>
  <c r="M192" i="8" s="1"/>
  <c r="J155" i="8"/>
  <c r="J160" i="8" s="1"/>
  <c r="J192" i="8" s="1"/>
  <c r="K7" i="5"/>
  <c r="D7" i="5"/>
  <c r="L155" i="8"/>
  <c r="L160" i="8" s="1"/>
  <c r="L192" i="8" s="1"/>
  <c r="I7" i="5"/>
  <c r="H155" i="8"/>
  <c r="H160" i="8" s="1"/>
  <c r="H192" i="8" s="1"/>
  <c r="H5" i="5"/>
  <c r="I5" i="5"/>
  <c r="J5" i="5"/>
  <c r="E37" i="5"/>
  <c r="E39" i="5" s="1"/>
  <c r="E54" i="5" s="1"/>
  <c r="G5" i="5"/>
  <c r="K39" i="5"/>
  <c r="K54" i="5" s="1"/>
  <c r="L5" i="5"/>
  <c r="G39" i="5"/>
  <c r="G54" i="5" s="1"/>
  <c r="I39" i="5"/>
  <c r="I54" i="5" s="1"/>
  <c r="K155" i="8"/>
  <c r="K160" i="8" s="1"/>
  <c r="K192" i="8" s="1"/>
  <c r="I155" i="8"/>
  <c r="I160" i="8" s="1"/>
  <c r="I192" i="8" s="1"/>
  <c r="G155" i="8"/>
  <c r="G160" i="8" s="1"/>
  <c r="G192" i="8" s="1"/>
  <c r="E155" i="8"/>
  <c r="E160" i="8" s="1"/>
  <c r="E192" i="8" s="1"/>
  <c r="L39" i="5"/>
  <c r="L54" i="5" s="1"/>
  <c r="H71" i="8"/>
  <c r="H196" i="8" s="1"/>
  <c r="M71" i="8"/>
  <c r="M196" i="8" s="1"/>
  <c r="L71" i="8"/>
  <c r="L196" i="8" s="1"/>
  <c r="J71" i="8"/>
  <c r="I71" i="8"/>
  <c r="I196" i="8" s="1"/>
  <c r="K71" i="8"/>
  <c r="K196" i="8" s="1"/>
  <c r="O70" i="8"/>
  <c r="O154" i="8"/>
  <c r="O30" i="8"/>
  <c r="C4" i="5" l="1"/>
  <c r="C21" i="9"/>
  <c r="D21" i="9" s="1"/>
  <c r="D4" i="5"/>
  <c r="E71" i="8"/>
  <c r="D71" i="8"/>
  <c r="F71" i="8"/>
  <c r="F195" i="8"/>
  <c r="E55" i="5"/>
  <c r="E56" i="5" s="1"/>
  <c r="D195" i="8"/>
  <c r="C55" i="5"/>
  <c r="C56" i="5" s="1"/>
  <c r="C57" i="5" s="1"/>
  <c r="S21" i="9"/>
  <c r="S8" i="9"/>
  <c r="P8" i="9"/>
  <c r="F4" i="5"/>
  <c r="M8" i="9"/>
  <c r="J8" i="9"/>
  <c r="Y8" i="9"/>
  <c r="Y21" i="9"/>
  <c r="E4" i="5"/>
  <c r="G21" i="9"/>
  <c r="P21" i="9"/>
  <c r="AB21" i="9"/>
  <c r="AE21" i="9"/>
  <c r="O31" i="8"/>
  <c r="G71" i="8"/>
  <c r="G196" i="8" s="1"/>
  <c r="D8" i="9"/>
  <c r="V21" i="9"/>
  <c r="G194" i="8"/>
  <c r="I194" i="8"/>
  <c r="K194" i="8"/>
  <c r="H194" i="8"/>
  <c r="J194" i="8"/>
  <c r="E194" i="8"/>
  <c r="M194" i="8"/>
  <c r="L194" i="8"/>
  <c r="M200" i="8"/>
  <c r="M199" i="8"/>
  <c r="K200" i="8"/>
  <c r="K201" i="8" s="1"/>
  <c r="K199" i="8"/>
  <c r="L200" i="8"/>
  <c r="L201" i="8" s="1"/>
  <c r="L199" i="8"/>
  <c r="J200" i="8"/>
  <c r="J201" i="8" s="1"/>
  <c r="J199" i="8"/>
  <c r="I200" i="8"/>
  <c r="I199" i="8"/>
  <c r="H200" i="8"/>
  <c r="H199" i="8"/>
  <c r="N37" i="5"/>
  <c r="O155" i="8"/>
  <c r="O160" i="8" s="1"/>
  <c r="O192" i="8" s="1"/>
  <c r="H39" i="5"/>
  <c r="H54" i="5" s="1"/>
  <c r="F39" i="5"/>
  <c r="F54" i="5" s="1"/>
  <c r="J39" i="5"/>
  <c r="J54" i="5" s="1"/>
  <c r="M201" i="8" l="1"/>
  <c r="H201" i="8"/>
  <c r="I201" i="8"/>
  <c r="F196" i="8"/>
  <c r="E196" i="8"/>
  <c r="D196" i="8"/>
  <c r="O71" i="8"/>
  <c r="O196" i="8" s="1"/>
  <c r="G199" i="8"/>
  <c r="X20" i="9"/>
  <c r="AA20" i="9"/>
  <c r="AB20" i="9"/>
  <c r="O20" i="9"/>
  <c r="M195" i="8"/>
  <c r="L55" i="5"/>
  <c r="L56" i="5" s="1"/>
  <c r="U20" i="9"/>
  <c r="Y20" i="9"/>
  <c r="O6" i="9"/>
  <c r="E195" i="8"/>
  <c r="D55" i="5"/>
  <c r="V20" i="9"/>
  <c r="X6" i="9"/>
  <c r="J195" i="8"/>
  <c r="I55" i="5"/>
  <c r="I56" i="5" s="1"/>
  <c r="P20" i="9"/>
  <c r="R6" i="9"/>
  <c r="L195" i="8"/>
  <c r="K55" i="5"/>
  <c r="K56" i="5" s="1"/>
  <c r="U6" i="9"/>
  <c r="H195" i="8"/>
  <c r="G55" i="5"/>
  <c r="G56" i="5" s="1"/>
  <c r="I6" i="9"/>
  <c r="AD6" i="9"/>
  <c r="K195" i="8"/>
  <c r="J55" i="5"/>
  <c r="J56" i="5" s="1"/>
  <c r="R20" i="9"/>
  <c r="AA6" i="9"/>
  <c r="I195" i="8"/>
  <c r="H55" i="5"/>
  <c r="H56" i="5" s="1"/>
  <c r="AD20" i="9"/>
  <c r="L6" i="9"/>
  <c r="S20" i="9"/>
  <c r="G195" i="8"/>
  <c r="F55" i="5"/>
  <c r="F56" i="5" s="1"/>
  <c r="H202" i="8"/>
  <c r="L202" i="8"/>
  <c r="I202" i="8"/>
  <c r="K202" i="8"/>
  <c r="J202" i="8"/>
  <c r="M202" i="8"/>
  <c r="G200" i="8"/>
  <c r="G201" i="8" s="1"/>
  <c r="I20" i="9"/>
  <c r="J21" i="9"/>
  <c r="J20" i="9" s="1"/>
  <c r="AE20" i="9"/>
  <c r="O194" i="8"/>
  <c r="O195" i="8" s="1"/>
  <c r="AH8" i="9"/>
  <c r="M21" i="9"/>
  <c r="D39" i="5"/>
  <c r="D54" i="5" s="1"/>
  <c r="N36" i="5"/>
  <c r="N39" i="5" s="1"/>
  <c r="N54" i="5" s="1"/>
  <c r="D200" i="8" l="1"/>
  <c r="C24" i="9" s="1"/>
  <c r="F199" i="8"/>
  <c r="F200" i="8"/>
  <c r="E200" i="8"/>
  <c r="F24" i="9" s="1"/>
  <c r="D199" i="8"/>
  <c r="C16" i="9" s="1"/>
  <c r="E199" i="8"/>
  <c r="F16" i="9" s="1"/>
  <c r="J29" i="5"/>
  <c r="K203" i="8"/>
  <c r="J5" i="6" s="1"/>
  <c r="H29" i="5"/>
  <c r="I203" i="8"/>
  <c r="K29" i="5"/>
  <c r="L203" i="8"/>
  <c r="K5" i="6" s="1"/>
  <c r="G29" i="5"/>
  <c r="H203" i="8"/>
  <c r="L29" i="5"/>
  <c r="M203" i="8"/>
  <c r="L5" i="6" s="1"/>
  <c r="I29" i="5"/>
  <c r="J203" i="8"/>
  <c r="M20" i="9"/>
  <c r="L20" i="9"/>
  <c r="G202" i="8"/>
  <c r="AH21" i="9"/>
  <c r="D56" i="5"/>
  <c r="N56" i="5" s="1"/>
  <c r="N55" i="5"/>
  <c r="D61" i="3"/>
  <c r="C68" i="5" s="1"/>
  <c r="D72" i="3"/>
  <c r="C69" i="5" s="1"/>
  <c r="D80" i="3"/>
  <c r="C70" i="5" s="1"/>
  <c r="E61" i="3"/>
  <c r="D68" i="5" s="1"/>
  <c r="E72" i="3"/>
  <c r="D69" i="5" s="1"/>
  <c r="E80" i="3"/>
  <c r="D70" i="5" s="1"/>
  <c r="F61" i="3"/>
  <c r="E68" i="5" s="1"/>
  <c r="F72" i="3"/>
  <c r="E69" i="5" s="1"/>
  <c r="F80" i="3"/>
  <c r="E70" i="5" s="1"/>
  <c r="G61" i="3"/>
  <c r="F68" i="5" s="1"/>
  <c r="G72" i="3"/>
  <c r="F69" i="5" s="1"/>
  <c r="G80" i="3"/>
  <c r="F70" i="5" s="1"/>
  <c r="H61" i="3"/>
  <c r="G68" i="5" s="1"/>
  <c r="H72" i="3"/>
  <c r="G69" i="5" s="1"/>
  <c r="H80" i="3"/>
  <c r="G70" i="5" s="1"/>
  <c r="I61" i="3"/>
  <c r="H68" i="5" s="1"/>
  <c r="I72" i="3"/>
  <c r="H69" i="5" s="1"/>
  <c r="I80" i="3"/>
  <c r="H70" i="5" s="1"/>
  <c r="J61" i="3"/>
  <c r="I68" i="5" s="1"/>
  <c r="J72" i="3"/>
  <c r="I69" i="5" s="1"/>
  <c r="J80" i="3"/>
  <c r="I70" i="5" s="1"/>
  <c r="K61" i="3"/>
  <c r="J68" i="5" s="1"/>
  <c r="K72" i="3"/>
  <c r="J69" i="5" s="1"/>
  <c r="K80" i="3"/>
  <c r="J70" i="5" s="1"/>
  <c r="L61" i="3"/>
  <c r="K68" i="5" s="1"/>
  <c r="L72" i="3"/>
  <c r="K69" i="5" s="1"/>
  <c r="L80" i="3"/>
  <c r="K70" i="5" s="1"/>
  <c r="M61" i="3"/>
  <c r="L68" i="5" s="1"/>
  <c r="M72" i="3"/>
  <c r="L69" i="5" s="1"/>
  <c r="M80" i="3"/>
  <c r="L70" i="5" s="1"/>
  <c r="D35" i="3"/>
  <c r="C63" i="5" s="1"/>
  <c r="C64" i="5"/>
  <c r="E20" i="3"/>
  <c r="D62" i="5" s="1"/>
  <c r="E35" i="3"/>
  <c r="D63" i="5" s="1"/>
  <c r="E44" i="3"/>
  <c r="D64" i="5" s="1"/>
  <c r="F20" i="3"/>
  <c r="E62" i="5" s="1"/>
  <c r="F35" i="3"/>
  <c r="E63" i="5" s="1"/>
  <c r="F44" i="3"/>
  <c r="E64" i="5" s="1"/>
  <c r="G20" i="3"/>
  <c r="F62" i="5" s="1"/>
  <c r="G35" i="3"/>
  <c r="F63" i="5" s="1"/>
  <c r="G44" i="3"/>
  <c r="F64" i="5" s="1"/>
  <c r="H20" i="3"/>
  <c r="G62" i="5" s="1"/>
  <c r="H35" i="3"/>
  <c r="G63" i="5" s="1"/>
  <c r="H44" i="3"/>
  <c r="G64" i="5" s="1"/>
  <c r="I20" i="3"/>
  <c r="H62" i="5" s="1"/>
  <c r="I35" i="3"/>
  <c r="H63" i="5" s="1"/>
  <c r="I44" i="3"/>
  <c r="H64" i="5" s="1"/>
  <c r="J20" i="3"/>
  <c r="I62" i="5" s="1"/>
  <c r="J35" i="3"/>
  <c r="I63" i="5" s="1"/>
  <c r="J44" i="3"/>
  <c r="I64" i="5" s="1"/>
  <c r="K20" i="3"/>
  <c r="J62" i="5" s="1"/>
  <c r="K35" i="3"/>
  <c r="J63" i="5" s="1"/>
  <c r="K44" i="3"/>
  <c r="J64" i="5" s="1"/>
  <c r="L20" i="3"/>
  <c r="K62" i="5" s="1"/>
  <c r="L35" i="3"/>
  <c r="K63" i="5" s="1"/>
  <c r="L44" i="3"/>
  <c r="K64" i="5" s="1"/>
  <c r="M20" i="3"/>
  <c r="L62" i="5" s="1"/>
  <c r="M35" i="3"/>
  <c r="L63" i="5" s="1"/>
  <c r="M44" i="3"/>
  <c r="L64" i="5" s="1"/>
  <c r="N18" i="5"/>
  <c r="C26" i="4"/>
  <c r="D7" i="7" s="1"/>
  <c r="C37" i="4"/>
  <c r="D8" i="7" s="1"/>
  <c r="C52" i="4"/>
  <c r="D9" i="7" s="1"/>
  <c r="C64" i="4"/>
  <c r="D10" i="7" s="1"/>
  <c r="C73" i="4"/>
  <c r="D11" i="7" s="1"/>
  <c r="C14" i="4"/>
  <c r="D6" i="7" s="1"/>
  <c r="C85" i="5"/>
  <c r="M258" i="6"/>
  <c r="L250" i="6"/>
  <c r="K250" i="6"/>
  <c r="J250" i="6"/>
  <c r="I250" i="6"/>
  <c r="H250" i="6"/>
  <c r="G250" i="6"/>
  <c r="F250" i="6"/>
  <c r="E250" i="6"/>
  <c r="D250" i="6"/>
  <c r="C250" i="6"/>
  <c r="L256" i="6"/>
  <c r="K256" i="6"/>
  <c r="J256" i="6"/>
  <c r="I256" i="6"/>
  <c r="H256" i="6"/>
  <c r="G256" i="6"/>
  <c r="F256" i="6"/>
  <c r="E256" i="6"/>
  <c r="D256" i="6"/>
  <c r="C256" i="6"/>
  <c r="M260" i="6"/>
  <c r="M259" i="6"/>
  <c r="M257" i="6"/>
  <c r="O6" i="3"/>
  <c r="O7" i="3"/>
  <c r="O8" i="3"/>
  <c r="O9" i="3"/>
  <c r="O10" i="3"/>
  <c r="O11" i="3"/>
  <c r="O12" i="3"/>
  <c r="O13" i="3"/>
  <c r="O14" i="3"/>
  <c r="O15" i="3"/>
  <c r="O16" i="3"/>
  <c r="O17" i="3"/>
  <c r="O18" i="3"/>
  <c r="O26" i="3"/>
  <c r="O27" i="3"/>
  <c r="O28" i="3"/>
  <c r="O29" i="3"/>
  <c r="O30" i="3"/>
  <c r="O31" i="3"/>
  <c r="O32" i="3"/>
  <c r="O33" i="3"/>
  <c r="O37" i="3"/>
  <c r="O38" i="3"/>
  <c r="O39" i="3"/>
  <c r="O40" i="3"/>
  <c r="O41" i="3"/>
  <c r="O42" i="3"/>
  <c r="O52" i="3"/>
  <c r="O53" i="3"/>
  <c r="O54" i="3"/>
  <c r="O55" i="3"/>
  <c r="O56" i="3"/>
  <c r="O57" i="3"/>
  <c r="O58" i="3"/>
  <c r="O59" i="3"/>
  <c r="O63" i="3"/>
  <c r="O64" i="3"/>
  <c r="O65" i="3"/>
  <c r="O66" i="3"/>
  <c r="O67" i="3"/>
  <c r="O68" i="3"/>
  <c r="O69" i="3"/>
  <c r="O70" i="3"/>
  <c r="O74" i="3"/>
  <c r="O75" i="3"/>
  <c r="O76" i="3"/>
  <c r="O77" i="3"/>
  <c r="O78" i="3"/>
  <c r="G16" i="9" l="1"/>
  <c r="G6" i="9" s="1"/>
  <c r="F6" i="9"/>
  <c r="D16" i="9"/>
  <c r="D6" i="9" s="1"/>
  <c r="C6" i="9"/>
  <c r="G24" i="9"/>
  <c r="G20" i="9" s="1"/>
  <c r="F20" i="9"/>
  <c r="D24" i="9"/>
  <c r="C20" i="9"/>
  <c r="F201" i="8"/>
  <c r="E29" i="5" s="1"/>
  <c r="E201" i="8"/>
  <c r="D29" i="5" s="1"/>
  <c r="D201" i="8"/>
  <c r="D202" i="8" s="1"/>
  <c r="D203" i="8" s="1"/>
  <c r="C20" i="6" s="1"/>
  <c r="O200" i="8"/>
  <c r="F202" i="8"/>
  <c r="F203" i="8" s="1"/>
  <c r="E20" i="6" s="1"/>
  <c r="D84" i="5"/>
  <c r="D83" i="5"/>
  <c r="D80" i="5"/>
  <c r="O199" i="8"/>
  <c r="D81" i="5"/>
  <c r="H81" i="3"/>
  <c r="G81" i="3"/>
  <c r="K20" i="6"/>
  <c r="I5" i="6"/>
  <c r="I20" i="6"/>
  <c r="G20" i="6"/>
  <c r="G5" i="6"/>
  <c r="H20" i="6"/>
  <c r="H5" i="6"/>
  <c r="F29" i="5"/>
  <c r="G203" i="8"/>
  <c r="F20" i="6" s="1"/>
  <c r="L20" i="6"/>
  <c r="D46" i="3"/>
  <c r="J20" i="6"/>
  <c r="D57" i="5"/>
  <c r="E57" i="5" s="1"/>
  <c r="F57" i="5" s="1"/>
  <c r="G57" i="5" s="1"/>
  <c r="H57" i="5" s="1"/>
  <c r="I57" i="5" s="1"/>
  <c r="J57" i="5" s="1"/>
  <c r="K57" i="5" s="1"/>
  <c r="L57" i="5" s="1"/>
  <c r="N57" i="5" s="1"/>
  <c r="O61" i="3"/>
  <c r="F81" i="3"/>
  <c r="D79" i="5"/>
  <c r="L81" i="3"/>
  <c r="D81" i="3"/>
  <c r="D82" i="3" s="1"/>
  <c r="K81" i="3"/>
  <c r="M81" i="3"/>
  <c r="E81" i="3"/>
  <c r="I81" i="3"/>
  <c r="J81" i="3"/>
  <c r="D82" i="5"/>
  <c r="D12" i="7"/>
  <c r="J71" i="5"/>
  <c r="J19" i="6" s="1"/>
  <c r="J258" i="6" s="1"/>
  <c r="F71" i="5"/>
  <c r="F19" i="6" s="1"/>
  <c r="F28" i="7" s="1"/>
  <c r="N68" i="5"/>
  <c r="N69" i="5"/>
  <c r="K71" i="5"/>
  <c r="K19" i="6" s="1"/>
  <c r="K258" i="6" s="1"/>
  <c r="G71" i="5"/>
  <c r="G19" i="6" s="1"/>
  <c r="G258" i="6" s="1"/>
  <c r="N70" i="5"/>
  <c r="O72" i="3"/>
  <c r="O80" i="3"/>
  <c r="O44" i="3"/>
  <c r="O35" i="3"/>
  <c r="L71" i="5"/>
  <c r="L19" i="6" s="1"/>
  <c r="L258" i="6" s="1"/>
  <c r="I71" i="5"/>
  <c r="I19" i="6" s="1"/>
  <c r="I258" i="6" s="1"/>
  <c r="H71" i="5"/>
  <c r="H19" i="6" s="1"/>
  <c r="H258" i="6" s="1"/>
  <c r="E71" i="5"/>
  <c r="E19" i="6" s="1"/>
  <c r="E28" i="7" s="1"/>
  <c r="D71" i="5"/>
  <c r="D19" i="6" s="1"/>
  <c r="D28" i="7" s="1"/>
  <c r="C71" i="5"/>
  <c r="C72" i="5" s="1"/>
  <c r="C65" i="5"/>
  <c r="C66" i="5" s="1"/>
  <c r="O20" i="3"/>
  <c r="N20" i="5"/>
  <c r="D65" i="5"/>
  <c r="D4" i="6" s="1"/>
  <c r="D252" i="6" s="1"/>
  <c r="N22" i="5"/>
  <c r="N19" i="5"/>
  <c r="N11" i="5"/>
  <c r="N26" i="5"/>
  <c r="N14" i="5"/>
  <c r="F27" i="5"/>
  <c r="N24" i="5"/>
  <c r="N21" i="5"/>
  <c r="F65" i="5"/>
  <c r="F4" i="6" s="1"/>
  <c r="N62" i="5"/>
  <c r="L65" i="5"/>
  <c r="L4" i="6" s="1"/>
  <c r="L252" i="6" s="1"/>
  <c r="J65" i="5"/>
  <c r="J4" i="6" s="1"/>
  <c r="J252" i="6" s="1"/>
  <c r="H65" i="5"/>
  <c r="H4" i="6" s="1"/>
  <c r="H252" i="6" s="1"/>
  <c r="E65" i="5"/>
  <c r="E4" i="6" s="1"/>
  <c r="N64" i="5"/>
  <c r="K65" i="5"/>
  <c r="K4" i="6" s="1"/>
  <c r="K252" i="6" s="1"/>
  <c r="I65" i="5"/>
  <c r="I4" i="6" s="1"/>
  <c r="I252" i="6" s="1"/>
  <c r="G65" i="5"/>
  <c r="G4" i="6" s="1"/>
  <c r="N63" i="5"/>
  <c r="N12" i="5"/>
  <c r="C27" i="5"/>
  <c r="N10" i="5"/>
  <c r="J27" i="5"/>
  <c r="L27" i="5"/>
  <c r="H27" i="5"/>
  <c r="I27" i="5"/>
  <c r="E27" i="5"/>
  <c r="K27" i="5"/>
  <c r="G27" i="5"/>
  <c r="N25" i="5"/>
  <c r="N23" i="5"/>
  <c r="D27" i="5"/>
  <c r="F28" i="9" l="1"/>
  <c r="G28" i="9"/>
  <c r="C28" i="9"/>
  <c r="AH16" i="9"/>
  <c r="AH6" i="9"/>
  <c r="O201" i="8"/>
  <c r="O202" i="8" s="1"/>
  <c r="O203" i="8" s="1"/>
  <c r="E202" i="8"/>
  <c r="E203" i="8" s="1"/>
  <c r="D5" i="6" s="1"/>
  <c r="E5" i="6"/>
  <c r="C29" i="5"/>
  <c r="O81" i="3"/>
  <c r="C5" i="6"/>
  <c r="E46" i="3"/>
  <c r="F46" i="3" s="1"/>
  <c r="G46" i="3" s="1"/>
  <c r="H46" i="3" s="1"/>
  <c r="I46" i="3" s="1"/>
  <c r="J46" i="3" s="1"/>
  <c r="K46" i="3" s="1"/>
  <c r="L46" i="3" s="1"/>
  <c r="M46" i="3" s="1"/>
  <c r="O46" i="3" s="1"/>
  <c r="D85" i="5"/>
  <c r="F5" i="6"/>
  <c r="O45" i="3"/>
  <c r="D258" i="6"/>
  <c r="F258" i="6"/>
  <c r="G28" i="7"/>
  <c r="E82" i="3"/>
  <c r="F82" i="3" s="1"/>
  <c r="G82" i="3" s="1"/>
  <c r="H82" i="3" s="1"/>
  <c r="I82" i="3" s="1"/>
  <c r="J82" i="3" s="1"/>
  <c r="K82" i="3" s="1"/>
  <c r="L82" i="3" s="1"/>
  <c r="M82" i="3" s="1"/>
  <c r="O82" i="3" s="1"/>
  <c r="E258" i="6"/>
  <c r="N71" i="5"/>
  <c r="C19" i="6"/>
  <c r="N19" i="6" s="1"/>
  <c r="H28" i="7" s="1"/>
  <c r="D18" i="7"/>
  <c r="D72" i="5"/>
  <c r="E72" i="5" s="1"/>
  <c r="F72" i="5" s="1"/>
  <c r="G72" i="5" s="1"/>
  <c r="H72" i="5" s="1"/>
  <c r="I72" i="5" s="1"/>
  <c r="J72" i="5" s="1"/>
  <c r="K72" i="5" s="1"/>
  <c r="L72" i="5" s="1"/>
  <c r="N72" i="5" s="1"/>
  <c r="C4" i="6"/>
  <c r="N4" i="6" s="1"/>
  <c r="H18" i="7" s="1"/>
  <c r="D66" i="5"/>
  <c r="E66" i="5" s="1"/>
  <c r="F66" i="5" s="1"/>
  <c r="G66" i="5" s="1"/>
  <c r="H66" i="5" s="1"/>
  <c r="I66" i="5" s="1"/>
  <c r="J66" i="5" s="1"/>
  <c r="K66" i="5" s="1"/>
  <c r="L66" i="5" s="1"/>
  <c r="N66" i="5" s="1"/>
  <c r="E252" i="6"/>
  <c r="E18" i="7"/>
  <c r="F252" i="6"/>
  <c r="F18" i="7"/>
  <c r="G18" i="7"/>
  <c r="G252" i="6"/>
  <c r="N65" i="5"/>
  <c r="N7" i="5"/>
  <c r="N27" i="5"/>
  <c r="D8" i="5"/>
  <c r="D28" i="5" s="1"/>
  <c r="G8" i="5"/>
  <c r="G28" i="5" s="1"/>
  <c r="K8" i="5"/>
  <c r="K28" i="5" s="1"/>
  <c r="D20" i="6" l="1"/>
  <c r="C258" i="6"/>
  <c r="N258" i="6" s="1"/>
  <c r="C28" i="7"/>
  <c r="C18" i="7"/>
  <c r="C252" i="6"/>
  <c r="N252" i="6" s="1"/>
  <c r="E8" i="5"/>
  <c r="E28" i="5" s="1"/>
  <c r="E30" i="5" s="1"/>
  <c r="L8" i="5"/>
  <c r="L28" i="5" s="1"/>
  <c r="L30" i="5" s="1"/>
  <c r="F8" i="5"/>
  <c r="F28" i="5" s="1"/>
  <c r="F30" i="5" s="1"/>
  <c r="H8" i="5"/>
  <c r="H28" i="5" s="1"/>
  <c r="H30" i="5" s="1"/>
  <c r="N5" i="5"/>
  <c r="K30" i="5"/>
  <c r="G30" i="5"/>
  <c r="I8" i="5"/>
  <c r="I28" i="5" s="1"/>
  <c r="J8" i="5"/>
  <c r="J28" i="5" s="1"/>
  <c r="C8" i="5"/>
  <c r="C28" i="5" s="1"/>
  <c r="K257" i="6" l="1"/>
  <c r="H21" i="6"/>
  <c r="L257" i="6"/>
  <c r="G6" i="6"/>
  <c r="F251" i="6"/>
  <c r="F262" i="6" s="1"/>
  <c r="E257" i="6"/>
  <c r="D30" i="5"/>
  <c r="F257" i="6"/>
  <c r="G21" i="6"/>
  <c r="L6" i="6"/>
  <c r="E19" i="7"/>
  <c r="K6" i="6"/>
  <c r="H251" i="6"/>
  <c r="H262" i="6" s="1"/>
  <c r="J30" i="5"/>
  <c r="I30" i="5"/>
  <c r="N4" i="5"/>
  <c r="N8" i="5" s="1"/>
  <c r="N28" i="5" s="1"/>
  <c r="H6" i="6"/>
  <c r="H257" i="6"/>
  <c r="F19" i="7"/>
  <c r="F6" i="6"/>
  <c r="C30" i="5"/>
  <c r="C31" i="5" s="1"/>
  <c r="G19" i="7"/>
  <c r="L21" i="6"/>
  <c r="K21" i="6"/>
  <c r="N29" i="5"/>
  <c r="E29" i="7" l="1"/>
  <c r="G251" i="6"/>
  <c r="G262" i="6" s="1"/>
  <c r="E21" i="6"/>
  <c r="E30" i="7" s="1"/>
  <c r="D19" i="7"/>
  <c r="D31" i="5"/>
  <c r="E31" i="5" s="1"/>
  <c r="F31" i="5" s="1"/>
  <c r="G31" i="5" s="1"/>
  <c r="H31" i="5" s="1"/>
  <c r="I31" i="5" s="1"/>
  <c r="J31" i="5" s="1"/>
  <c r="K31" i="5" s="1"/>
  <c r="L31" i="5" s="1"/>
  <c r="N31" i="5" s="1"/>
  <c r="J6" i="6"/>
  <c r="D29" i="7"/>
  <c r="F21" i="6"/>
  <c r="F23" i="6" s="1"/>
  <c r="L251" i="6"/>
  <c r="L262" i="6" s="1"/>
  <c r="F29" i="7"/>
  <c r="E251" i="6"/>
  <c r="E262" i="6" s="1"/>
  <c r="G257" i="6"/>
  <c r="E6" i="6"/>
  <c r="E8" i="6" s="1"/>
  <c r="G29" i="7"/>
  <c r="J21" i="6"/>
  <c r="K251" i="6"/>
  <c r="K262" i="6" s="1"/>
  <c r="J257" i="6"/>
  <c r="J251" i="6"/>
  <c r="J262" i="6" s="1"/>
  <c r="H259" i="6"/>
  <c r="H264" i="6" s="1"/>
  <c r="H23" i="6"/>
  <c r="H253" i="6"/>
  <c r="H263" i="6" s="1"/>
  <c r="H8" i="6"/>
  <c r="N30" i="5"/>
  <c r="F8" i="6"/>
  <c r="F253" i="6"/>
  <c r="F263" i="6" s="1"/>
  <c r="F20" i="7"/>
  <c r="D6" i="6"/>
  <c r="K259" i="6"/>
  <c r="K264" i="6" s="1"/>
  <c r="K23" i="6"/>
  <c r="L23" i="6"/>
  <c r="L259" i="6"/>
  <c r="L264" i="6" s="1"/>
  <c r="G8" i="6"/>
  <c r="G253" i="6"/>
  <c r="G263" i="6" s="1"/>
  <c r="G20" i="7"/>
  <c r="K8" i="6"/>
  <c r="K253" i="6"/>
  <c r="K263" i="6" s="1"/>
  <c r="L8" i="6"/>
  <c r="L253" i="6"/>
  <c r="L263" i="6" s="1"/>
  <c r="G30" i="7"/>
  <c r="G23" i="6"/>
  <c r="G259" i="6"/>
  <c r="G264" i="6" s="1"/>
  <c r="E23" i="6" l="1"/>
  <c r="F259" i="6"/>
  <c r="F264" i="6" s="1"/>
  <c r="D251" i="6"/>
  <c r="D262" i="6" s="1"/>
  <c r="E259" i="6"/>
  <c r="E264" i="6" s="1"/>
  <c r="D257" i="6"/>
  <c r="F30" i="7"/>
  <c r="D21" i="6"/>
  <c r="D23" i="6" s="1"/>
  <c r="E253" i="6"/>
  <c r="E263" i="6" s="1"/>
  <c r="E20" i="7"/>
  <c r="I6" i="6"/>
  <c r="I251" i="6"/>
  <c r="I262" i="6" s="1"/>
  <c r="I257" i="6"/>
  <c r="I21" i="6"/>
  <c r="J253" i="6"/>
  <c r="J263" i="6" s="1"/>
  <c r="J8" i="6"/>
  <c r="J23" i="6"/>
  <c r="J259" i="6"/>
  <c r="J264" i="6" s="1"/>
  <c r="D8" i="6"/>
  <c r="D253" i="6"/>
  <c r="D263" i="6" s="1"/>
  <c r="D20" i="7"/>
  <c r="G15" i="6"/>
  <c r="N5" i="6"/>
  <c r="H19" i="7" s="1"/>
  <c r="H15" i="6"/>
  <c r="C6" i="6"/>
  <c r="J15" i="6"/>
  <c r="K15" i="6"/>
  <c r="F15" i="6"/>
  <c r="L15" i="6"/>
  <c r="I15" i="6"/>
  <c r="D15" i="6"/>
  <c r="E15" i="6"/>
  <c r="C251" i="6"/>
  <c r="C19" i="7"/>
  <c r="C15" i="6"/>
  <c r="C257" i="6"/>
  <c r="L30" i="6"/>
  <c r="G30" i="6"/>
  <c r="C30" i="6"/>
  <c r="C29" i="7"/>
  <c r="F30" i="6"/>
  <c r="E30" i="6"/>
  <c r="H30" i="6"/>
  <c r="D30" i="6"/>
  <c r="K30" i="6"/>
  <c r="J30" i="6"/>
  <c r="I30" i="6"/>
  <c r="N20" i="6"/>
  <c r="H29" i="7" s="1"/>
  <c r="C21" i="6"/>
  <c r="D30" i="7" l="1"/>
  <c r="N257" i="6"/>
  <c r="D259" i="6"/>
  <c r="D264" i="6" s="1"/>
  <c r="I253" i="6"/>
  <c r="I263" i="6" s="1"/>
  <c r="I8" i="6"/>
  <c r="I23" i="6"/>
  <c r="I259" i="6"/>
  <c r="I264" i="6" s="1"/>
  <c r="C23" i="6"/>
  <c r="C24" i="6" s="1"/>
  <c r="D24" i="6" s="1"/>
  <c r="E24" i="6" s="1"/>
  <c r="F24" i="6" s="1"/>
  <c r="G24" i="6" s="1"/>
  <c r="H24" i="6" s="1"/>
  <c r="N21" i="6"/>
  <c r="C22" i="6"/>
  <c r="C259" i="6"/>
  <c r="C30" i="7"/>
  <c r="C262" i="6"/>
  <c r="N262" i="6" s="1"/>
  <c r="N251" i="6"/>
  <c r="N6" i="6"/>
  <c r="C253" i="6"/>
  <c r="C7" i="6"/>
  <c r="C8" i="6"/>
  <c r="C20" i="7"/>
  <c r="I24" i="6" l="1"/>
  <c r="J24" i="6" s="1"/>
  <c r="K24" i="6" s="1"/>
  <c r="L24" i="6" s="1"/>
  <c r="D7" i="6"/>
  <c r="C21" i="7"/>
  <c r="C12" i="6"/>
  <c r="C13" i="6" s="1"/>
  <c r="C254" i="6"/>
  <c r="N15" i="6"/>
  <c r="H20" i="7"/>
  <c r="C264" i="6"/>
  <c r="N264" i="6" s="1"/>
  <c r="N259" i="6"/>
  <c r="H30" i="7"/>
  <c r="N30" i="6"/>
  <c r="C9" i="6"/>
  <c r="D9" i="6" s="1"/>
  <c r="E9" i="6" s="1"/>
  <c r="F9" i="6" s="1"/>
  <c r="G9" i="6" s="1"/>
  <c r="H9" i="6" s="1"/>
  <c r="I9" i="6" s="1"/>
  <c r="J9" i="6" s="1"/>
  <c r="K9" i="6" s="1"/>
  <c r="L9" i="6" s="1"/>
  <c r="N9" i="6" s="1"/>
  <c r="N8" i="6"/>
  <c r="N253" i="6"/>
  <c r="C263" i="6"/>
  <c r="N263" i="6" s="1"/>
  <c r="C260" i="6"/>
  <c r="C31" i="7"/>
  <c r="D22" i="6"/>
  <c r="C29" i="6"/>
  <c r="C27" i="6"/>
  <c r="C28" i="6" s="1"/>
  <c r="C14" i="6" l="1"/>
  <c r="C245" i="6" s="1"/>
  <c r="D27" i="6"/>
  <c r="D28" i="6" s="1"/>
  <c r="D260" i="6"/>
  <c r="D31" i="7"/>
  <c r="E22" i="6"/>
  <c r="D12" i="6"/>
  <c r="D13" i="6" s="1"/>
  <c r="D21" i="7"/>
  <c r="D254" i="6"/>
  <c r="E7" i="6"/>
  <c r="D29" i="6"/>
  <c r="C22" i="7" l="1"/>
  <c r="D14" i="6"/>
  <c r="D245" i="6" s="1"/>
  <c r="E21" i="7"/>
  <c r="F7" i="6"/>
  <c r="E254" i="6"/>
  <c r="E12" i="6"/>
  <c r="E13" i="6" s="1"/>
  <c r="F22" i="6"/>
  <c r="E31" i="7"/>
  <c r="E260" i="6"/>
  <c r="E27" i="6"/>
  <c r="E28" i="6" s="1"/>
  <c r="E29" i="6"/>
  <c r="D22" i="7" l="1"/>
  <c r="E14" i="6"/>
  <c r="E245" i="6" s="1"/>
  <c r="F29" i="6"/>
  <c r="F21" i="7"/>
  <c r="G7" i="6"/>
  <c r="F254" i="6"/>
  <c r="F12" i="6"/>
  <c r="F13" i="6" s="1"/>
  <c r="G22" i="6"/>
  <c r="F260" i="6"/>
  <c r="F27" i="6"/>
  <c r="F28" i="6" s="1"/>
  <c r="F31" i="7"/>
  <c r="E22" i="7" l="1"/>
  <c r="F14" i="6"/>
  <c r="F245" i="6" s="1"/>
  <c r="G29" i="6"/>
  <c r="G12" i="6"/>
  <c r="G13" i="6" s="1"/>
  <c r="H7" i="6"/>
  <c r="G254" i="6"/>
  <c r="G21" i="7"/>
  <c r="G27" i="6"/>
  <c r="G28" i="6" s="1"/>
  <c r="G31" i="7"/>
  <c r="G260" i="6"/>
  <c r="H22" i="6"/>
  <c r="F22" i="7" l="1"/>
  <c r="G14" i="6"/>
  <c r="G245" i="6" s="1"/>
  <c r="H29" i="6"/>
  <c r="I22" i="6"/>
  <c r="H260" i="6"/>
  <c r="H27" i="6"/>
  <c r="H28" i="6" s="1"/>
  <c r="H254" i="6"/>
  <c r="I7" i="6"/>
  <c r="H12" i="6"/>
  <c r="H13" i="6" s="1"/>
  <c r="G22" i="7" l="1"/>
  <c r="H14" i="6"/>
  <c r="H245" i="6" s="1"/>
  <c r="I29" i="6"/>
  <c r="I12" i="6"/>
  <c r="I13" i="6" s="1"/>
  <c r="J7" i="6"/>
  <c r="I254" i="6"/>
  <c r="I260" i="6"/>
  <c r="I27" i="6"/>
  <c r="I28" i="6" s="1"/>
  <c r="J22" i="6"/>
  <c r="I14" i="6" l="1"/>
  <c r="I245" i="6" s="1"/>
  <c r="K22" i="6"/>
  <c r="J27" i="6"/>
  <c r="J260" i="6"/>
  <c r="J12" i="6"/>
  <c r="K7" i="6"/>
  <c r="J254" i="6"/>
  <c r="J29" i="6"/>
  <c r="J14" i="6" l="1"/>
  <c r="J245" i="6" s="1"/>
  <c r="K29" i="6"/>
  <c r="J13" i="6"/>
  <c r="J28" i="6"/>
  <c r="K254" i="6"/>
  <c r="K12" i="6"/>
  <c r="K13" i="6" s="1"/>
  <c r="L7" i="6"/>
  <c r="L22" i="6"/>
  <c r="K260" i="6"/>
  <c r="K27" i="6"/>
  <c r="K28" i="6" s="1"/>
  <c r="K14" i="6" l="1"/>
  <c r="K245" i="6" s="1"/>
  <c r="L29" i="6"/>
  <c r="L254" i="6"/>
  <c r="N254" i="6" s="1"/>
  <c r="N7" i="6"/>
  <c r="H21" i="7" s="1"/>
  <c r="L12" i="6"/>
  <c r="L13" i="6" s="1"/>
  <c r="L260" i="6"/>
  <c r="N260" i="6" s="1"/>
  <c r="L27" i="6"/>
  <c r="L28" i="6" s="1"/>
  <c r="N22" i="6"/>
  <c r="H31" i="7" s="1"/>
  <c r="L14" i="6" l="1"/>
  <c r="L245" i="6" s="1"/>
  <c r="N245" i="6" s="1"/>
  <c r="N14" i="6" s="1"/>
  <c r="H22" i="7" s="1"/>
  <c r="N12" i="6"/>
  <c r="N27" i="6"/>
  <c r="D20" i="9" l="1"/>
  <c r="AH24" i="9"/>
  <c r="D28" i="9" l="1"/>
  <c r="AH28" i="9" s="1"/>
  <c r="AH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Lopez</author>
    <author>Rosalyn Hotard</author>
  </authors>
  <commentList>
    <comment ref="B142" authorId="0" shapeId="0" xr:uid="{4B6A7D09-02C5-4094-A15D-FB0025739E34}">
      <text>
        <r>
          <rPr>
            <b/>
            <sz val="9"/>
            <color indexed="81"/>
            <rFont val="Tahoma"/>
            <family val="2"/>
          </rPr>
          <t>Complete this section if entering a dollar amount for contingency. If entering percentage,  rows 197-198 may be applicable.</t>
        </r>
        <r>
          <rPr>
            <sz val="9"/>
            <color indexed="81"/>
            <rFont val="Tahoma"/>
            <family val="2"/>
          </rPr>
          <t xml:space="preserve">
</t>
        </r>
      </text>
    </comment>
    <comment ref="B193" authorId="1" shapeId="0" xr:uid="{89BCDABB-4004-4940-AB23-6B5B20B77AA5}">
      <text>
        <r>
          <rPr>
            <b/>
            <sz val="10"/>
            <color indexed="81"/>
            <rFont val="Tahoma"/>
            <family val="2"/>
          </rPr>
          <t>% must be 0 or greater.</t>
        </r>
        <r>
          <rPr>
            <sz val="8"/>
            <color indexed="81"/>
            <rFont val="Tahoma"/>
            <family val="2"/>
          </rPr>
          <t xml:space="preserve">
</t>
        </r>
      </text>
    </comment>
    <comment ref="B197" authorId="1" shapeId="0" xr:uid="{8E77F094-5550-4780-8AF2-1D391767AA0F}">
      <text>
        <r>
          <rPr>
            <b/>
            <sz val="10"/>
            <color indexed="81"/>
            <rFont val="Tahoma"/>
            <family val="2"/>
          </rPr>
          <t xml:space="preserve">If using dollar amount, see row 143. </t>
        </r>
        <r>
          <rPr>
            <sz val="8"/>
            <color indexed="81"/>
            <rFont val="Tahoma"/>
            <family val="2"/>
          </rPr>
          <t xml:space="preserve">
</t>
        </r>
      </text>
    </comment>
    <comment ref="B198" authorId="1" shapeId="0" xr:uid="{00000000-0006-0000-0100-000001000000}">
      <text>
        <r>
          <rPr>
            <b/>
            <sz val="10"/>
            <color indexed="81"/>
            <rFont val="Tahoma"/>
            <family val="2"/>
          </rPr>
          <t xml:space="preserve">If using dollar amount, see row 144.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Rosalyn Hotard</author>
  </authors>
  <commentList>
    <comment ref="A15" authorId="0" shapeId="0" xr:uid="{778EEF13-29B8-47C4-89E9-7D0E6B9A83E6}">
      <text>
        <r>
          <rPr>
            <b/>
            <sz val="10"/>
            <color indexed="81"/>
            <rFont val="Tahoma"/>
            <family val="2"/>
          </rPr>
          <t xml:space="preserve">less project travel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Rroussea</author>
  </authors>
  <commentList>
    <comment ref="B68" authorId="0" shapeId="0" xr:uid="{00000000-0006-0000-0400-000001000000}">
      <text>
        <r>
          <rPr>
            <b/>
            <sz val="10"/>
            <color indexed="81"/>
            <rFont val="Tahoma"/>
            <family val="2"/>
          </rPr>
          <t>Registering, licensing, permitting, obtaining authorizations, certifications, benefits, employment, transacting payments</t>
        </r>
      </text>
    </comment>
    <comment ref="B69" authorId="0" shapeId="0" xr:uid="{00000000-0006-0000-0400-000002000000}">
      <text>
        <r>
          <rPr>
            <b/>
            <sz val="10"/>
            <color indexed="81"/>
            <rFont val="Tahoma"/>
            <family val="2"/>
          </rPr>
          <t>Compliance with registering, licensing, permitting, obtaining authorizations, certifications, benefits, employment, transacting payments</t>
        </r>
      </text>
    </comment>
  </commentList>
</comments>
</file>

<file path=xl/sharedStrings.xml><?xml version="1.0" encoding="utf-8"?>
<sst xmlns="http://schemas.openxmlformats.org/spreadsheetml/2006/main" count="1544" uniqueCount="778">
  <si>
    <r>
      <t>Workbook Instructions</t>
    </r>
    <r>
      <rPr>
        <b/>
        <sz val="16"/>
        <color rgb="FFFF0000"/>
        <rFont val="Arial"/>
        <family val="2"/>
      </rPr>
      <t xml:space="preserve"> </t>
    </r>
  </si>
  <si>
    <t>The Business Case Workbook provides the toolset to develop a thorough financial analysis and justification for an information technology (IT) project. The Workbook is intended to be used in conjunction with the Business Case Template.</t>
  </si>
  <si>
    <t>The Workbook comprises multiple Excel worksheets that enable input of cost estimates, quantitative benefits, and other evaluation factors. Entered data is presented in the Cost-Benefit Summary, Financial Analysis, and Selection Results worksheets.</t>
  </si>
  <si>
    <t>Information within the Workbook flows from left to right. The first three worksheets after these instructions support data entry; the Financial Analysis and Cost-Benefit Summary worksheets are protected from change because they automatically summarize information from the first three worksheets. The Selection Results worksheet is not protected so the user can copy the required information into the Business Case Template.</t>
  </si>
  <si>
    <r>
      <t xml:space="preserve">Note: Data entry cells are in </t>
    </r>
    <r>
      <rPr>
        <sz val="10"/>
        <color indexed="10"/>
        <rFont val="Arial"/>
        <family val="2"/>
      </rPr>
      <t>red</t>
    </r>
    <r>
      <rPr>
        <sz val="10"/>
        <rFont val="Arial"/>
        <family val="2"/>
      </rPr>
      <t xml:space="preserve"> text; complete as needed, including updating the fiscal years (FY 20xx) in the Cost_Analysis tab. Cells referenced by other worksheets are in </t>
    </r>
    <r>
      <rPr>
        <sz val="10"/>
        <color indexed="12"/>
        <rFont val="Arial"/>
        <family val="2"/>
      </rPr>
      <t>blue</t>
    </r>
    <r>
      <rPr>
        <sz val="10"/>
        <rFont val="Arial"/>
        <family val="2"/>
      </rPr>
      <t xml:space="preserve"> text. Cells calculated or referenced within the same worksheet are in black text. Subtotal, total, and cumulative total cells are in </t>
    </r>
    <r>
      <rPr>
        <b/>
        <sz val="10"/>
        <rFont val="Arial"/>
        <family val="2"/>
      </rPr>
      <t>bold</t>
    </r>
    <r>
      <rPr>
        <sz val="10"/>
        <rFont val="Arial"/>
        <family val="2"/>
      </rPr>
      <t xml:space="preserve"> black text.  </t>
    </r>
  </si>
  <si>
    <t xml:space="preserve">An overview of the Workbook contents and line item descriptions of the worksheet elements are provided below.  </t>
  </si>
  <si>
    <t>Table of Contents</t>
  </si>
  <si>
    <t>Cost Analysis</t>
  </si>
  <si>
    <t>Quantifies business case cost estimates required for project development, implementation, and maintenance</t>
  </si>
  <si>
    <t>Quantitative Benefit Analysis</t>
  </si>
  <si>
    <t>Quantifies incremental cost savings, cost avoidance, and revenue generation benefits for the agency, as well as service delivery and regulatory savings for constituents</t>
  </si>
  <si>
    <t>Evaluation Factors</t>
  </si>
  <si>
    <t>Rates the qualitative and quantitative factors that support and justify an IT project, including Statutory Fulfillment, Strategic Alignment, Agency Impact Analysis, Financial Analysis, Initial Risk Consideration, and Alternatives Analysis</t>
  </si>
  <si>
    <t>Cost-Benefit Summary</t>
  </si>
  <si>
    <t>Summarizes major categories of business case costs and quantitative and qualitative benefits</t>
  </si>
  <si>
    <t>Financial Analysis</t>
  </si>
  <si>
    <t>Contains various measures of financial feasibility, including incremental and cumulative Net Cash Flow, Net Present Value (NPV), Breakeven Point, and Financial Return on Investment (ROI)</t>
  </si>
  <si>
    <t>Selection Results</t>
  </si>
  <si>
    <t>Provides a summary of project evaluation factors and financial analysis results that should be copied into the Business Case Template. Note, this worksheet is not protected.</t>
  </si>
  <si>
    <t>Cost Mapping</t>
  </si>
  <si>
    <r>
      <t xml:space="preserve">Provides an estimated cost mapping from the business case costs (i.e., project costs plus non-project/operational costs) identified on the Cost Analysis worksheet to the ITD costs (i.e., project costs) and then allows agency adjustments to the ITD costs.  
</t>
    </r>
    <r>
      <rPr>
        <strike/>
        <sz val="10"/>
        <rFont val="Arial"/>
        <family val="2"/>
      </rPr>
      <t xml:space="preserve">
</t>
    </r>
  </si>
  <si>
    <t>Agency Additional Information</t>
  </si>
  <si>
    <t xml:space="preserve">Provides a blank, free-form spreadsheet that allows agencies to include any additional information that is helpful. 
</t>
  </si>
  <si>
    <t>Version History</t>
  </si>
  <si>
    <r>
      <t xml:space="preserve">Summarizes the revision history of the Business Case Workbook beginning with Release 2.1 (January 2013) </t>
    </r>
    <r>
      <rPr>
        <sz val="10"/>
        <color theme="1"/>
        <rFont val="Arial"/>
        <family val="2"/>
      </rPr>
      <t>through Release 2.3 (September 2021).</t>
    </r>
  </si>
  <si>
    <t>Line Item Descriptions</t>
  </si>
  <si>
    <t>Line</t>
  </si>
  <si>
    <t>Category</t>
  </si>
  <si>
    <t>Description</t>
  </si>
  <si>
    <t>Project Costs (P)</t>
  </si>
  <si>
    <t>P1</t>
  </si>
  <si>
    <t>Project Agency Personnel Services - Implementation</t>
  </si>
  <si>
    <t xml:space="preserve">Project agency personnel implementation costs associated with the proposed project (Informational costs). Includes dropdown selection list. </t>
  </si>
  <si>
    <t>P2</t>
  </si>
  <si>
    <t>Subtotal Project Agency Personnel-Implementation</t>
  </si>
  <si>
    <t xml:space="preserve">Read-only summary of all project agency personnel implementation services </t>
  </si>
  <si>
    <t>P3</t>
  </si>
  <si>
    <t>Project Agency Personnel Services-Maintenance</t>
  </si>
  <si>
    <t xml:space="preserve">Project agency personnel maintenance costs associated with the proposed project </t>
  </si>
  <si>
    <t>P4</t>
  </si>
  <si>
    <t>Subtotal Project Agency Personnel-Maintenance</t>
  </si>
  <si>
    <t xml:space="preserve">Read-only summary of all project agency personnel maintenance services </t>
  </si>
  <si>
    <t>P5</t>
  </si>
  <si>
    <t>Project Agency Personnel Fringe Benefits</t>
  </si>
  <si>
    <t>Project total overhead burden for agency personnel (32.52%) including employer payroll expenses (Social Security and Medicare taxes, unemployment compensation, and workers' compensation), paid time off (holidays, sick leave, and annual leave), health insurance, retirement contributions, and longevity pay</t>
  </si>
  <si>
    <t>P6</t>
  </si>
  <si>
    <t>Total Project Agency Personnel Costs</t>
  </si>
  <si>
    <t>Read-only summary of all project agency personnel services categories</t>
  </si>
  <si>
    <t>P7</t>
  </si>
  <si>
    <t>Project Non-IT Program Area Costs</t>
  </si>
  <si>
    <t>Non-IT Program Area Costs, e.g., Staff Augmentation (Capital costs). Includes dropdown selection list.</t>
  </si>
  <si>
    <t>P8</t>
  </si>
  <si>
    <t>Subtotal Program Project Non-IT Program Area Costs</t>
  </si>
  <si>
    <t xml:space="preserve">Read-only summary of all project program area costs </t>
  </si>
  <si>
    <t>P9</t>
  </si>
  <si>
    <t>IT Project Contract/Consultant Services - Implementation</t>
  </si>
  <si>
    <t>Project implementation contract/consultant services (Capital costs). Includes dropdown selection list.</t>
  </si>
  <si>
    <t>P10</t>
  </si>
  <si>
    <t>Project Subtotal Contract/Consultant-Implementation</t>
  </si>
  <si>
    <t xml:space="preserve">Read-only summary of project implementation contract/consultant services </t>
  </si>
  <si>
    <t>P11</t>
  </si>
  <si>
    <t>Project Contract/Consultant Services - Maintenance</t>
  </si>
  <si>
    <t>Project maintenance contract/consultant services. Includes dropdown selection list.</t>
  </si>
  <si>
    <t>P12</t>
  </si>
  <si>
    <t>Subtotal Project Contract/Consultant-Maintenance</t>
  </si>
  <si>
    <t xml:space="preserve">Read-only summary of project maintenance contract/consultant services </t>
  </si>
  <si>
    <t>P13</t>
  </si>
  <si>
    <t>Total Project Contract/Consultant Services Costs</t>
  </si>
  <si>
    <t>Read-only summary of all project contract/consultant services categories</t>
  </si>
  <si>
    <t>P14</t>
  </si>
  <si>
    <t>Total Project Agency and Contract Personnel Costs</t>
  </si>
  <si>
    <t>Read-only sum of project agency Personnel Costs (P6) and Contract/Consultant Services Costs (P13)</t>
  </si>
  <si>
    <t>P15</t>
  </si>
  <si>
    <t>Project - Hardware Procurement</t>
  </si>
  <si>
    <t>All hardware procured specifically for this project. Includes dropdown selection list.</t>
  </si>
  <si>
    <t>P16</t>
  </si>
  <si>
    <t>Subtotal Project Hardware Procurement</t>
  </si>
  <si>
    <t>Read-only summary of all project hardware procurement categories</t>
  </si>
  <si>
    <t>P17</t>
  </si>
  <si>
    <t>Project Maintenance - Hardware</t>
  </si>
  <si>
    <t>All hardware maintenance and upgrades procured to support this project. Includes dropdown selection list.</t>
  </si>
  <si>
    <t>P18</t>
  </si>
  <si>
    <t xml:space="preserve">Subtotal Project Hardware Maintenance </t>
  </si>
  <si>
    <t>Read-only summary of all project hardware maintenance categories</t>
  </si>
  <si>
    <t>P19</t>
  </si>
  <si>
    <t>Project Procurement - Software</t>
  </si>
  <si>
    <t>All software procured specifically for this project. Includes dropdown selection list.</t>
  </si>
  <si>
    <t>P20</t>
  </si>
  <si>
    <t>Subtotal Project Software Procurement</t>
  </si>
  <si>
    <t>Read-only summary of all project software procurement categories</t>
  </si>
  <si>
    <t>P21</t>
  </si>
  <si>
    <t>Project Maintenance - Software</t>
  </si>
  <si>
    <t>All project software maintenance and upgrades procured to support this project. Includes dropdown selection list.</t>
  </si>
  <si>
    <t>P22</t>
  </si>
  <si>
    <t>Subtotal Project Software Maintenance</t>
  </si>
  <si>
    <t>Read-only summary of all project software maintenance categories</t>
  </si>
  <si>
    <t>P23</t>
  </si>
  <si>
    <t>Total Project Hardware/Software Costs</t>
  </si>
  <si>
    <t>Read-only summary of all project hardware and software costs</t>
  </si>
  <si>
    <t>P24</t>
  </si>
  <si>
    <t xml:space="preserve">Project DCS / STS Costs </t>
  </si>
  <si>
    <t>All DCS/STS services procured to support this project. Includes dropdown selection list.</t>
  </si>
  <si>
    <t>P25</t>
  </si>
  <si>
    <t>Subtotal DCS /STS</t>
  </si>
  <si>
    <t>Read-only summary of DCS/STS services procured to support this project</t>
  </si>
  <si>
    <t>P26</t>
  </si>
  <si>
    <t xml:space="preserve">Project IV&amp;VCosts </t>
  </si>
  <si>
    <t>Project contract/consultant costs associated with performing IV&amp;V services - P27(Capital) and P28 (Informational)</t>
  </si>
  <si>
    <t>P27</t>
  </si>
  <si>
    <t>Project IV&amp;V Costs</t>
  </si>
  <si>
    <t>Summary of project contract/consultant costs associated with performing IV&amp;V services - Capital</t>
  </si>
  <si>
    <t>P28</t>
  </si>
  <si>
    <t>Summary of project contract/consultant costs associated with performing IV&amp;V services - Informational</t>
  </si>
  <si>
    <t>P29</t>
  </si>
  <si>
    <t xml:space="preserve">Subtotal IV&amp;V </t>
  </si>
  <si>
    <t xml:space="preserve">Ready-only project contract/consultant costs associated with performing IV&amp;V services  </t>
  </si>
  <si>
    <t>P30</t>
  </si>
  <si>
    <t>Project-Other Costs</t>
  </si>
  <si>
    <t>Other project costs to support development and implementation (captial costs). Includes dropdown list. Travel listed separately as informational cost.</t>
  </si>
  <si>
    <t>P32</t>
  </si>
  <si>
    <t>Subotal Project Other Costs</t>
  </si>
  <si>
    <t>Read-only summary of all project other costs.</t>
  </si>
  <si>
    <t>P33</t>
  </si>
  <si>
    <t>Project Contingency Costs (dollar)</t>
  </si>
  <si>
    <t>Project contingency costs if reporting dollar amount. Includes cumulative net cash flow. P27 (Capital) and P28 (Informational)</t>
  </si>
  <si>
    <t>P34</t>
  </si>
  <si>
    <t>Contingency - Capital</t>
  </si>
  <si>
    <t>Summary of project contingency costs if reporting dollar amount.</t>
  </si>
  <si>
    <t>P35</t>
  </si>
  <si>
    <t>Contingency - Informational</t>
  </si>
  <si>
    <t>P36</t>
  </si>
  <si>
    <t>Subtotal Contingency</t>
  </si>
  <si>
    <t>Read-only summary of contingency cost.</t>
  </si>
  <si>
    <t>P37</t>
  </si>
  <si>
    <t>Total Project Hardware/Software/DCS/STS/IV&amp;V/Other/Contingency Costs</t>
  </si>
  <si>
    <t>Read-only summary of Project Hardware/Software/DCS/STS/IV&amp;V/Other/Contingency costs.</t>
  </si>
  <si>
    <t>Non-Project Costs (NP)</t>
  </si>
  <si>
    <t>NP1</t>
  </si>
  <si>
    <t>Non-Project/Operational Agency Personnel Services</t>
  </si>
  <si>
    <t xml:space="preserve">Non-project maintenance agency personnel costs associated with the proposed project </t>
  </si>
  <si>
    <t>NP2</t>
  </si>
  <si>
    <t>Subtotal Operational Agency Personnel - Maintenance</t>
  </si>
  <si>
    <t xml:space="preserve">Read-only summary of non-project maintenance agency personnel costs associated with the proposed project </t>
  </si>
  <si>
    <t>NP3</t>
  </si>
  <si>
    <t>Operational Agency Personnel Fringe Benefits</t>
  </si>
  <si>
    <t>Non-project total overhead burden for agency personnel (32.52%) including employer payroll expenses (Social Security and Medicare taxes, unemployment compensation, and workers' compensation), paid time off (holidays, sick leave, and annual leave), health insurance, retirement contributions, and longevity pay</t>
  </si>
  <si>
    <t>NP4</t>
  </si>
  <si>
    <t>Total Non-Project/Operational Agency Personnel Costs</t>
  </si>
  <si>
    <t>Read-only summary of all non-project personnel services categories</t>
  </si>
  <si>
    <t>NP5</t>
  </si>
  <si>
    <t>Non-Project/Operational Contract/Consultant Services - Maintenance</t>
  </si>
  <si>
    <t xml:space="preserve">Non-project/operational contract/consultant costs associated with services for ongoing operation of the proposed project, excluding hardware/software, maintenance, procurements, and other costs included under Hardware/Systems Costs </t>
  </si>
  <si>
    <t>NP6</t>
  </si>
  <si>
    <t>Total Non-Project Contract/Consultant Services Costs - 
Maintenance</t>
  </si>
  <si>
    <t>Read-only summary of all non-project contract/consultant maintenance services categories</t>
  </si>
  <si>
    <t>NP7</t>
  </si>
  <si>
    <t>Total Non-Project/Operational Agency and Contract Personnel Costs</t>
  </si>
  <si>
    <t xml:space="preserve">Read-only summary of non-project agency Personnel Costs  and Contract/Consultant Services Costs </t>
  </si>
  <si>
    <t>NP8</t>
  </si>
  <si>
    <t xml:space="preserve">Operational - Hardware/Software Maintenance </t>
  </si>
  <si>
    <t>All non-project operational hardware/software maintenance and upgrades procured to support ongoing operations. Includes dropdown selection list.</t>
  </si>
  <si>
    <t>NP9</t>
  </si>
  <si>
    <t>Subtotal Operational - Hardware/Software Maintenance</t>
  </si>
  <si>
    <t>Read-only summary of all non-project hardware/software maintenance categories</t>
  </si>
  <si>
    <t>NP10</t>
  </si>
  <si>
    <t>Operational - DCS / STS Maintenance</t>
  </si>
  <si>
    <t>Non-project operational - DCS/STS Maintenance costs. Includes dropdown selection list.</t>
  </si>
  <si>
    <t>NP11</t>
  </si>
  <si>
    <t>Subtotal Operational - DCS / STS Maintenance</t>
  </si>
  <si>
    <t xml:space="preserve">Read-only summary of non-project operational - DCS/STS Maintenance costs. </t>
  </si>
  <si>
    <t>NP12</t>
  </si>
  <si>
    <t>Operational - Other Costs</t>
  </si>
  <si>
    <t>Non-project operational other costs. Includes dropdown selection list.</t>
  </si>
  <si>
    <t>NP13</t>
  </si>
  <si>
    <t>Subtotal Operational - Other Costs</t>
  </si>
  <si>
    <t>Read-only summary of all non-project operational other cost categories</t>
  </si>
  <si>
    <t>NP14</t>
  </si>
  <si>
    <t>Total Non-Project Operational Hardware/Software/DCS/Other Costs</t>
  </si>
  <si>
    <t>Read-only sum of all non-project hardware, software, DCS, and other costs</t>
  </si>
  <si>
    <t>Project and Non-Project Total Costs</t>
  </si>
  <si>
    <t>NP15</t>
  </si>
  <si>
    <t>Subtotal Non-Project Operational Costs</t>
  </si>
  <si>
    <t>Read-only sum of Non-project Hardware/Software/DCS/Other Costs (NP14) and total Non-project agency and Contract Personnel Costs (NP7)</t>
  </si>
  <si>
    <t>NP16</t>
  </si>
  <si>
    <t xml:space="preserve">Non-Project /Operational Contingency Percentage </t>
  </si>
  <si>
    <t>Percentage used to calculate Contingency of Subtotal Non-Project Costs</t>
  </si>
  <si>
    <t>NP17</t>
  </si>
  <si>
    <t>Subtotal Non-Project/Operational Costs Contingency</t>
  </si>
  <si>
    <t>Using the Non-Project Contingency Percentage, calculation will compute % of the Subtotal Non-Project/Operational Costs (NP15) for  contingencies during ongoing operations</t>
  </si>
  <si>
    <t>NP18</t>
  </si>
  <si>
    <t>Total Non-Project/Operational Costs</t>
  </si>
  <si>
    <t>Read-only sum of Non-Project Contingency (NP17) and Subtotal Non-Project/Operational Costs (NP15)</t>
  </si>
  <si>
    <t>P38</t>
  </si>
  <si>
    <t>Subtotal Project Costs</t>
  </si>
  <si>
    <t>Read-only sum of Project Hardware/Software/DCS/STS/IV&amp;V/Other Costs (P37) less contingency (P36) and Total Project Agency and Contract Personnel Costs (P14)</t>
  </si>
  <si>
    <t>P39</t>
  </si>
  <si>
    <t>Project Contingency Percentage - Capital</t>
  </si>
  <si>
    <t>Percentage used to calculate Contingency of Subtotal Project Costs from capital costs</t>
  </si>
  <si>
    <t>P40</t>
  </si>
  <si>
    <t>Project Contingency Percentage - Informational</t>
  </si>
  <si>
    <t>Percentage used to calculate Contingency of Subtotal Project Costs from informational costs</t>
  </si>
  <si>
    <t>P41</t>
  </si>
  <si>
    <t>Subtotal Project Contingency  - Capital</t>
  </si>
  <si>
    <t>Using the Project Contingency Percentage, calculation will compute % of the Subtotal Project Costs (P38) from capital costs for project contingencies during development phase</t>
  </si>
  <si>
    <t>P42</t>
  </si>
  <si>
    <t>Subtotal Project Contingency  - Informational</t>
  </si>
  <si>
    <t>Using the Project Contingency Percentage, calculation will compute % of the Subtotal Project Costs (P38) from informational costs for project contingencies during development phase</t>
  </si>
  <si>
    <t>P43</t>
  </si>
  <si>
    <t>Total Contingency</t>
  </si>
  <si>
    <t>Read-only sum of all contingency categegories</t>
  </si>
  <si>
    <t>P44</t>
  </si>
  <si>
    <t>Total Project Costs</t>
  </si>
  <si>
    <t>Read-only sum of Project Contingency (P43) and Subtotal Project Costs (P38) and Program Area Costs (P8)</t>
  </si>
  <si>
    <t>P45</t>
  </si>
  <si>
    <t>Total Business Case Cost</t>
  </si>
  <si>
    <t>Read-only sum of Total Project Costs (P44) and Total Non-Project/Operational Costs (NP18)</t>
  </si>
  <si>
    <t>Benefit Analysis: Quantitative Project Benefits</t>
  </si>
  <si>
    <t>Agency and State Benefits</t>
  </si>
  <si>
    <t>Cost Savings: Improved Efficiency/Productivity</t>
  </si>
  <si>
    <t>A1</t>
  </si>
  <si>
    <t>Reduced IT and non-IT FTE costs</t>
  </si>
  <si>
    <t xml:space="preserve">Savings from reduction of agency and contract personnel currently needed to staff the business processes and/or from a reduction in technical development and maintenance personnel needed by the agency. </t>
  </si>
  <si>
    <t>A2</t>
  </si>
  <si>
    <t>Reduced IT and non-IT contractors/consultants</t>
  </si>
  <si>
    <t>Reduction in professional services needed to support the program area and/or reduction in contract development and maintenance personnel needed by the agency</t>
  </si>
  <si>
    <t>A3</t>
  </si>
  <si>
    <t>Reduced outsourced labor costs</t>
  </si>
  <si>
    <t>Reduction in outsourcing costs</t>
  </si>
  <si>
    <t>A4</t>
  </si>
  <si>
    <t>Improved workflow/business processes</t>
  </si>
  <si>
    <t>Any reduction of program- or technology-related costs that will result from implementation of the project. Compares project costs for development and operation to savings from factors such as replacement of obsolete systems, improved efficiencies in the agency's IT infrastructure, or improved efficiencies in the agency's business processes. (Hourly Rate [see A1] x Number of employees that support business process) x Time Savings (in hours)</t>
  </si>
  <si>
    <t>A5</t>
  </si>
  <si>
    <t>Reduced error rate</t>
  </si>
  <si>
    <t>Savings related to reduced errors in reporting and processing due to error detection mechanisms in IT functionality</t>
  </si>
  <si>
    <t>A6</t>
  </si>
  <si>
    <t>Reduced hardware maintenance/upgrade expense</t>
  </si>
  <si>
    <t>Savings resulting from lower hardware acquisition, maintenance, and upgrade costs</t>
  </si>
  <si>
    <t>A7</t>
  </si>
  <si>
    <t>Reduced software maintenance/upgrade expense</t>
  </si>
  <si>
    <t>Savings resulting from lower software acquisition, maintenance, and upgrade costs</t>
  </si>
  <si>
    <t>A8</t>
  </si>
  <si>
    <t>Reduced facilities rental/maintenance expense</t>
  </si>
  <si>
    <t>Savings resulting from lower facilities acquisition, maintenance, and upgrade costs</t>
  </si>
  <si>
    <t>A9</t>
  </si>
  <si>
    <t>Reduced equipment rental, supplies and materials expense</t>
  </si>
  <si>
    <t>Savings resulting from lower equipment acquisition, maintenance, and upgrade costs and/or savings from supplies and materials</t>
  </si>
  <si>
    <t>A10-A13</t>
  </si>
  <si>
    <t>Other Cost Savings (describe)</t>
  </si>
  <si>
    <t>Any other reduction in technology- or program-related costs that will result from implementation of the project</t>
  </si>
  <si>
    <t>A14</t>
  </si>
  <si>
    <t>Subtotal Cost Savings</t>
  </si>
  <si>
    <t>Read-only sum of Cost Savings (Lines A1 through A13)</t>
  </si>
  <si>
    <t>A14-1</t>
  </si>
  <si>
    <t>Reduced IT and non-IT FTE costs fringe benefits</t>
  </si>
  <si>
    <t>Reduced IT and non-IT FTE costs fringe benefits (A1*0.3252)</t>
  </si>
  <si>
    <t>A14-2</t>
  </si>
  <si>
    <t>Subtotal Fringe Savings</t>
  </si>
  <si>
    <t>Read-only sum of Fringe Savings</t>
  </si>
  <si>
    <t>Cost Avoidance: Compliance/Protection</t>
  </si>
  <si>
    <t>A15</t>
  </si>
  <si>
    <t>Avoid penalties</t>
  </si>
  <si>
    <t>Costs that may be incurred if the service provided by the project is not made available at the appropriate time, as governed by legal, government, or regulatory entities (e.g., financial penalties for not providing a federally mandated service).</t>
  </si>
  <si>
    <t>A16</t>
  </si>
  <si>
    <t>Avoid loss of funding</t>
  </si>
  <si>
    <t>Funding that may be lost if a service or program is not provided, as directed by legal, government, or regulatory entities (e.g., loss of federal matching funds).</t>
  </si>
  <si>
    <t>A17</t>
  </si>
  <si>
    <t>Improved enforcement actions</t>
  </si>
  <si>
    <t>Reduced processes to achieve enforcement outcomes based on IT functionality</t>
  </si>
  <si>
    <t>A18</t>
  </si>
  <si>
    <t>Asset protection</t>
  </si>
  <si>
    <t>Consider replacement value and likelihood of loss</t>
  </si>
  <si>
    <t>A19-A22</t>
  </si>
  <si>
    <t>Other cost avoidance (describe)</t>
  </si>
  <si>
    <t xml:space="preserve">Savings from other types of cost avoidance </t>
  </si>
  <si>
    <t>A23</t>
  </si>
  <si>
    <t>Subtotal Cost Avoidance</t>
  </si>
  <si>
    <t>Read-only sum of Cost Avoidance (Lines A15 through A22)</t>
  </si>
  <si>
    <t>Revenue Generation</t>
  </si>
  <si>
    <t>A24</t>
  </si>
  <si>
    <t>Additional revenue generated</t>
  </si>
  <si>
    <t>Revenues from additional taxes, fees, permits, collections, and merchandising</t>
  </si>
  <si>
    <t>A25</t>
  </si>
  <si>
    <t>Increased interest earned</t>
  </si>
  <si>
    <t>From deposits -- federal and state</t>
  </si>
  <si>
    <t>A26-A29</t>
  </si>
  <si>
    <t>Other revenue generation (describe)</t>
  </si>
  <si>
    <t>Revenue generated from other sources</t>
  </si>
  <si>
    <t>A30</t>
  </si>
  <si>
    <t>Subtotal Revenue Generation</t>
  </si>
  <si>
    <t>Read-only sum of Revenue Generation (Lines A24 through A29)</t>
  </si>
  <si>
    <t>A31</t>
  </si>
  <si>
    <t>Total Quantitative Benefits (Agency/State)</t>
  </si>
  <si>
    <t>Read-only sum of Cost Savings (A14), Cost Avoidance (A23), and Revenue Generation (A30)</t>
  </si>
  <si>
    <t>A32</t>
  </si>
  <si>
    <t>Cumulative Quantitative Benefits (Agency/State)</t>
  </si>
  <si>
    <t xml:space="preserve">Read-only cumulative sum of Total Quantitative Benefits (Agency/State) (A31) </t>
  </si>
  <si>
    <t>Constituent (Social, Business, Environmental) Benefits</t>
  </si>
  <si>
    <t>Constituent: Service Delivery Savings</t>
  </si>
  <si>
    <t>C1</t>
  </si>
  <si>
    <t>Reduced constituent transaction costs</t>
  </si>
  <si>
    <t>Reduced costs incurred by customers or clients to obtain services or products, through registering, licensing, permitting, obtaining authorizations, certifications, benefits, employment, transacting payments. Time, resources expended in traveling to government offices to apply for or obtain services; reduced customer service wait time. (Time spent initiating, checking status or other follow up with agency representative on service request.)</t>
  </si>
  <si>
    <t>C2</t>
  </si>
  <si>
    <t>Reduced service delivery cycle time</t>
  </si>
  <si>
    <t>Time elapsed from service initiation to delivery (total cycle time reduction)</t>
  </si>
  <si>
    <t>C3</t>
  </si>
  <si>
    <t>Increased service availability/accessibility</t>
  </si>
  <si>
    <t xml:space="preserve">For example, service availability increased from 40-hour work week to 24 x 7 services </t>
  </si>
  <si>
    <t>C4</t>
  </si>
  <si>
    <t>Expansion of services</t>
  </si>
  <si>
    <t>For example, access to one-stop service delivery</t>
  </si>
  <si>
    <t>C5-C8</t>
  </si>
  <si>
    <t>Other service delivery improvement (describe)</t>
  </si>
  <si>
    <t>Methods and savings that improve service delivery to constituents</t>
  </si>
  <si>
    <t>C9</t>
  </si>
  <si>
    <t>Subtotal Service Delivery Savings</t>
  </si>
  <si>
    <t>Read-only sum of Service Delivery Savings (Lines C1 through C8)</t>
  </si>
  <si>
    <t>Constituent: Regulatory Savings</t>
  </si>
  <si>
    <t>Constituent - Regulatory</t>
  </si>
  <si>
    <t>Registering, licensing, permitting, obtaining authorizations, certifications, benefits, employment, transacting payments</t>
  </si>
  <si>
    <t>C10</t>
  </si>
  <si>
    <t>Reduced (paper) reporting requirements</t>
  </si>
  <si>
    <t>C11</t>
  </si>
  <si>
    <t>Improved ability to locate regulatory requirements</t>
  </si>
  <si>
    <t>Reduced research time and "chasing down dead ends" due to simplified access to regulatory requirements</t>
  </si>
  <si>
    <t>C12</t>
  </si>
  <si>
    <t>Improved accountability/compliance</t>
  </si>
  <si>
    <t>Lower penalties or better accountability from IT functionality</t>
  </si>
  <si>
    <t>C13</t>
  </si>
  <si>
    <t>Greater consistency in constituent/state transactions</t>
  </si>
  <si>
    <t>Elimination of multiple communication and infrastructure for state staff due to IT functionality</t>
  </si>
  <si>
    <t>C14-C17</t>
  </si>
  <si>
    <t>Other regulatory improvement (describe)</t>
  </si>
  <si>
    <t>Methods and savings that improve constituent compliance</t>
  </si>
  <si>
    <t>C18</t>
  </si>
  <si>
    <t>Subtotal Regulatory Savings</t>
  </si>
  <si>
    <t>Read-only sum of Regulatory Savings (Lines C10 through C17)</t>
  </si>
  <si>
    <t>Constituent: Other Savings</t>
  </si>
  <si>
    <t>Other</t>
  </si>
  <si>
    <t>C19-C23</t>
  </si>
  <si>
    <t>Other savings (describe)</t>
  </si>
  <si>
    <t>Methods and savings that improve other service delivery to constituents</t>
  </si>
  <si>
    <t>C24</t>
  </si>
  <si>
    <t>Subtotal Other Savings</t>
  </si>
  <si>
    <t>Read-only sum of Other Savings (Lines C19 through C23)</t>
  </si>
  <si>
    <t>C25</t>
  </si>
  <si>
    <t>Total Quantitative Benefits (Constituent)</t>
  </si>
  <si>
    <t>Read-only sum of Service Delivery Savings (C9), Regulatory Savings (C18) and Other Savings (C24)</t>
  </si>
  <si>
    <t>C26</t>
  </si>
  <si>
    <t>Cumulative Quantitative Benefits (Constituent)</t>
  </si>
  <si>
    <t xml:space="preserve">Read-only cumulative sum of Total Quantitative Benefits (Constituent) (C25) </t>
  </si>
  <si>
    <t>SF</t>
  </si>
  <si>
    <t>Statutory Fulfillment</t>
  </si>
  <si>
    <t>Fulfills business mandates and strategies from federal, state, or other statutes or rules</t>
  </si>
  <si>
    <t>SA</t>
  </si>
  <si>
    <t>Strategic Alignment</t>
  </si>
  <si>
    <t>Aligns with the State Strategic Plan for Information Resources Management and the agency’s strategic plan</t>
  </si>
  <si>
    <t>IA</t>
  </si>
  <si>
    <t>Agency Impact Analysis</t>
  </si>
  <si>
    <t>Impacts use of IT resources at the enterprise level</t>
  </si>
  <si>
    <t>FA</t>
  </si>
  <si>
    <t>Delivers a comprehensive analysis of costs, benefits, and metrics, including Net Present Value (NPV), Breakeven Point, and ROI to the agency and state. Also includes a quantitative representation of value to the state’s constituents</t>
  </si>
  <si>
    <t>RC</t>
  </si>
  <si>
    <t>Initial Risk Consideration</t>
  </si>
  <si>
    <t>Considers project risk factors and provides a preliminary review of factors that may impact the business outcome</t>
  </si>
  <si>
    <t>AA</t>
  </si>
  <si>
    <t>Alternatives Analysis</t>
  </si>
  <si>
    <t>Emerges above other IT project alternatives as a result of applying a consistent method for analysis and selection</t>
  </si>
  <si>
    <t>Agency/State</t>
  </si>
  <si>
    <t>RA1</t>
  </si>
  <si>
    <t>Agency Benefits (Cash Inflow)</t>
  </si>
  <si>
    <t>Equal to Total Quantitative Benefits (Agency/State) (Line A31)</t>
  </si>
  <si>
    <t>RA2</t>
  </si>
  <si>
    <t>Business Case Cost (Cash Outflow)</t>
  </si>
  <si>
    <t>Equal to Total Business Case Cost (Line P45)</t>
  </si>
  <si>
    <t>RA3</t>
  </si>
  <si>
    <t>Benefit/Cost Variance (Net Cash Flow)</t>
  </si>
  <si>
    <t>Net Cash Flow equals Total Quantitative Benefits less Total Business Case Cost (A31 minus P45)</t>
  </si>
  <si>
    <t>RA4</t>
  </si>
  <si>
    <t>Cumulative Net Benefits (Cumulative Net Cash Flow)</t>
  </si>
  <si>
    <t>Cumulative total of Benefit/Cost Variance (Net Cash Flow) (RA3)</t>
  </si>
  <si>
    <t>RA5</t>
  </si>
  <si>
    <t>Net Present Value</t>
  </si>
  <si>
    <t>Sum of the discounted (at the cost of capital) cash flows of the project. Calculated at year end as Present Value = (Future Value)/(1+interest)^n. Interest, or Discount Rate, calculated at 5%.</t>
  </si>
  <si>
    <t>RA6</t>
  </si>
  <si>
    <t>Cumulative Net Present Value</t>
  </si>
  <si>
    <t>Cumulative total of Net Present Value (RA5)</t>
  </si>
  <si>
    <t>RA7</t>
  </si>
  <si>
    <t>Breakeven Point (Years 1-10)</t>
  </si>
  <si>
    <t>Length of time required for the cumulative net benefits to equal zero</t>
  </si>
  <si>
    <t>RA8</t>
  </si>
  <si>
    <t>Financial Return on Investment</t>
  </si>
  <si>
    <t>Equal to (Agency Benefits minus Business Case Costs)/Business Case Costs (Line RA3/RA2).</t>
  </si>
  <si>
    <t>Constituent</t>
  </si>
  <si>
    <t>VA1</t>
  </si>
  <si>
    <t>Constituent Benefits</t>
  </si>
  <si>
    <t>Equal to Total Quantitative Benefits (Constituent) (Line C25)</t>
  </si>
  <si>
    <t>VA2</t>
  </si>
  <si>
    <t>Business Case Cost</t>
  </si>
  <si>
    <t>Equal to Total Business Case Cost (Line P29)</t>
  </si>
  <si>
    <t>VA3</t>
  </si>
  <si>
    <t>Benefit/Cost Variance</t>
  </si>
  <si>
    <t>Total Quantitative Benefits minus Total Business Case Cost (Line C25 minus P45)</t>
  </si>
  <si>
    <t>VA4</t>
  </si>
  <si>
    <t>Cumulative Net Benefits</t>
  </si>
  <si>
    <t>Cumulative Total of Benefit/Cost Variance (VA3)</t>
  </si>
  <si>
    <t>Capital Costs</t>
  </si>
  <si>
    <t>Program Area Costs</t>
  </si>
  <si>
    <t>Non-IT Program Area Costs, e.g., Staff Augmentation (Capital costs).</t>
  </si>
  <si>
    <t>Total Project Contract/Consultant Services Costs
(excluding Project IV&amp;V Costs)</t>
  </si>
  <si>
    <t>Summary of all project contract/consultant services categories</t>
  </si>
  <si>
    <t>Summary of all project hardware procurement categories (P16)</t>
  </si>
  <si>
    <t>Subtotal Project Hardware Maintenance</t>
  </si>
  <si>
    <t>Summary of all project hardware maintenance categories (P18)</t>
  </si>
  <si>
    <t>Summary of all project software procurement categories (P20)</t>
  </si>
  <si>
    <t>Summary of all project software maintenance categories (P22)</t>
  </si>
  <si>
    <t>Summaryof all DCS/STS services procured to support this project (P25)</t>
  </si>
  <si>
    <t xml:space="preserve">Subtotal Project Other Costs
(excluding Project Travel Costs) </t>
  </si>
  <si>
    <t>Summary of all project other cost categories, less project travel costs (P32)</t>
  </si>
  <si>
    <t>Other Cost</t>
  </si>
  <si>
    <t>Other capital cost, not described above, that should be included in capital costs based on agency guidelines or project circumstances</t>
  </si>
  <si>
    <t>Informational Costs (Optional)</t>
  </si>
  <si>
    <t>Summary of all project agency personnel services categories</t>
  </si>
  <si>
    <t>P31</t>
  </si>
  <si>
    <t>Project Travel</t>
  </si>
  <si>
    <t>Any project travel expenses incurred to support development and implementation</t>
  </si>
  <si>
    <t>Other informational cost, not described above, that should be included in informational costs based on agency guidelines or project circumstances</t>
  </si>
  <si>
    <t>Total ITD Project Cost</t>
  </si>
  <si>
    <t>Read-only sum of capital and informational costs</t>
  </si>
  <si>
    <t>Cost Analysis: Business Case Cost</t>
  </si>
  <si>
    <t>Year 1</t>
  </si>
  <si>
    <t>Year 2</t>
  </si>
  <si>
    <t>Year 3</t>
  </si>
  <si>
    <t>Year 4</t>
  </si>
  <si>
    <t>Year 5</t>
  </si>
  <si>
    <t>Year 6</t>
  </si>
  <si>
    <t>Year 7</t>
  </si>
  <si>
    <t>Year 8</t>
  </si>
  <si>
    <t>Year 9</t>
  </si>
  <si>
    <t>Year 10</t>
  </si>
  <si>
    <t>Total</t>
  </si>
  <si>
    <t>FY 20xx</t>
  </si>
  <si>
    <t>Agency Personnel and Contractor Costs</t>
  </si>
  <si>
    <t xml:space="preserve">Comment/
Method for Calculating 
(e.g. breakdown / description)
</t>
  </si>
  <si>
    <r>
      <rPr>
        <b/>
        <u/>
        <sz val="10"/>
        <color theme="1"/>
        <rFont val="Arial"/>
        <family val="2"/>
      </rPr>
      <t>Informational Costs</t>
    </r>
    <r>
      <rPr>
        <b/>
        <sz val="10"/>
        <color theme="1"/>
        <rFont val="Arial"/>
        <family val="2"/>
      </rPr>
      <t xml:space="preserve">
Project Agency Personnel Services - Implementation</t>
    </r>
  </si>
  <si>
    <t>Project Agency Personnel Services - Maintenance</t>
  </si>
  <si>
    <t xml:space="preserve">IT Staff </t>
  </si>
  <si>
    <t>Business Staff</t>
  </si>
  <si>
    <r>
      <rPr>
        <b/>
        <u/>
        <sz val="10"/>
        <color theme="1"/>
        <rFont val="Arial"/>
        <family val="2"/>
      </rPr>
      <t>Capital Costs</t>
    </r>
    <r>
      <rPr>
        <b/>
        <sz val="10"/>
        <color theme="1"/>
        <rFont val="Arial"/>
        <family val="2"/>
      </rPr>
      <t xml:space="preserve">
Non-IT Program Area Costs (Staff Augmentation)</t>
    </r>
  </si>
  <si>
    <t>Project Subtotal Program Area Costs</t>
  </si>
  <si>
    <r>
      <rPr>
        <b/>
        <u/>
        <sz val="10"/>
        <color theme="1"/>
        <rFont val="Arial"/>
        <family val="2"/>
      </rPr>
      <t>Capital Costs</t>
    </r>
    <r>
      <rPr>
        <b/>
        <sz val="10"/>
        <color theme="1"/>
        <rFont val="Arial"/>
        <family val="2"/>
      </rPr>
      <t xml:space="preserve">
IT Project Contract/Consultant Services - Implementation</t>
    </r>
  </si>
  <si>
    <t>Hardware/Software Costs</t>
  </si>
  <si>
    <t>Project Procurement - Hardware</t>
  </si>
  <si>
    <t xml:space="preserve">Subtotal DCS </t>
  </si>
  <si>
    <t>IV&amp;V - Capital</t>
  </si>
  <si>
    <t>IV&amp;V - Informational</t>
  </si>
  <si>
    <t>Project - Other Costs</t>
  </si>
  <si>
    <t/>
  </si>
  <si>
    <t>Travel - Informational</t>
  </si>
  <si>
    <t xml:space="preserve">Project Contingency Costs (Dollar) - Click for special instructions.
</t>
  </si>
  <si>
    <t xml:space="preserve">[Left Intentionally Blank] </t>
  </si>
  <si>
    <t>NON-PROJECT COSTS</t>
  </si>
  <si>
    <t>Operational Agency Personnel Services - Maintenance</t>
  </si>
  <si>
    <t>Total Operational Agency Personnel Costs</t>
  </si>
  <si>
    <t>Total Non-Project/Operational Contract/Consultant Services - Maintenance</t>
  </si>
  <si>
    <t>Operational - Hardware/Software Maintenance</t>
  </si>
  <si>
    <t>Comment/
Method for Calculating</t>
  </si>
  <si>
    <t>Cost Savings: Improved Efficiency / Productivity</t>
  </si>
  <si>
    <t xml:space="preserve">Reduced IT and non-IT FTE costs </t>
  </si>
  <si>
    <t>Reduced equipment rental/supplies and materials expense</t>
  </si>
  <si>
    <t>A10</t>
  </si>
  <si>
    <t>Other cost savings (describe)</t>
  </si>
  <si>
    <t>A11</t>
  </si>
  <si>
    <t>A12</t>
  </si>
  <si>
    <t>A13</t>
  </si>
  <si>
    <t>Subtotal Improved Efficiency / Productivity</t>
  </si>
  <si>
    <t>Fringe Benefits</t>
  </si>
  <si>
    <t>A14-3</t>
  </si>
  <si>
    <t>A14-4</t>
  </si>
  <si>
    <t>Cost Avoidance: Compliance / Protection</t>
  </si>
  <si>
    <t>Avoid loss of funding / loss of grant funding</t>
  </si>
  <si>
    <t>A19</t>
  </si>
  <si>
    <t>A20</t>
  </si>
  <si>
    <t>A21</t>
  </si>
  <si>
    <t>A22</t>
  </si>
  <si>
    <t>A26</t>
  </si>
  <si>
    <t>A27</t>
  </si>
  <si>
    <t>A28</t>
  </si>
  <si>
    <t>A29</t>
  </si>
  <si>
    <t>C5</t>
  </si>
  <si>
    <t>C6</t>
  </si>
  <si>
    <t>C7</t>
  </si>
  <si>
    <t>C8</t>
  </si>
  <si>
    <t>C14</t>
  </si>
  <si>
    <t>C15</t>
  </si>
  <si>
    <t>C16</t>
  </si>
  <si>
    <t>C17</t>
  </si>
  <si>
    <t>C19</t>
  </si>
  <si>
    <t>C20</t>
  </si>
  <si>
    <t>C21</t>
  </si>
  <si>
    <t>C22</t>
  </si>
  <si>
    <t>C23</t>
  </si>
  <si>
    <t>The Evaluation Factors Worksheet attempts to quantify the value of intangible benefits and other factors that enable successful delivery and outcome of the project.</t>
  </si>
  <si>
    <r>
      <t>Score the factors</t>
    </r>
    <r>
      <rPr>
        <sz val="10"/>
        <rFont val="Arial"/>
        <family val="2"/>
      </rPr>
      <t xml:space="preserve"> below according to the following range, as applicable. Select N/A if the project does not propose to supply a value. 
</t>
    </r>
    <r>
      <rPr>
        <b/>
        <sz val="10"/>
        <rFont val="Arial"/>
        <family val="2"/>
      </rPr>
      <t>1</t>
    </r>
    <r>
      <rPr>
        <sz val="10"/>
        <rFont val="Arial"/>
        <family val="2"/>
      </rPr>
      <t xml:space="preserve"> - The factor is either not present and/or of little value to the state, organization, or customer
</t>
    </r>
    <r>
      <rPr>
        <b/>
        <sz val="10"/>
        <rFont val="Arial"/>
        <family val="2"/>
      </rPr>
      <t>3</t>
    </r>
    <r>
      <rPr>
        <sz val="10"/>
        <rFont val="Arial"/>
        <family val="2"/>
      </rPr>
      <t xml:space="preserve"> - The factor is being considered and/or has moderate value to the state, organization, or customer 
</t>
    </r>
    <r>
      <rPr>
        <b/>
        <sz val="10"/>
        <rFont val="Arial"/>
        <family val="2"/>
      </rPr>
      <t>5</t>
    </r>
    <r>
      <rPr>
        <sz val="10"/>
        <rFont val="Arial"/>
        <family val="2"/>
      </rPr>
      <t xml:space="preserve"> - The factor will be delivered in the project and provides high value to the state, organization, or customer
</t>
    </r>
    <r>
      <rPr>
        <b/>
        <sz val="10"/>
        <rFont val="Arial"/>
        <family val="2"/>
      </rPr>
      <t>Factors that are rated as "5" should be accompanied by an explanation of the reasons for rating them, and if possible, metrics by which the value can be quantified. Factors that are designated "Quantifiable" should be rated in accordance with the values produced in the Financial Analysis or other appropriate worksheet.</t>
    </r>
    <r>
      <rPr>
        <sz val="10"/>
        <rFont val="Arial"/>
        <family val="2"/>
      </rPr>
      <t xml:space="preserve">
Based on the results of initial risk consideration for the project, </t>
    </r>
    <r>
      <rPr>
        <b/>
        <sz val="10"/>
        <rFont val="Arial"/>
        <family val="2"/>
      </rPr>
      <t>assign the risk factors</t>
    </r>
    <r>
      <rPr>
        <sz val="10"/>
        <rFont val="Arial"/>
        <family val="2"/>
      </rPr>
      <t xml:space="preserve"> (fifth category) according to the following range:
</t>
    </r>
    <r>
      <rPr>
        <b/>
        <sz val="10"/>
        <rFont val="Arial"/>
        <family val="2"/>
      </rPr>
      <t>1</t>
    </r>
    <r>
      <rPr>
        <sz val="10"/>
        <rFont val="Arial"/>
        <family val="2"/>
      </rPr>
      <t xml:space="preserve"> - The factor has not been considered and is not present and is therefore a risk to the project
</t>
    </r>
    <r>
      <rPr>
        <b/>
        <sz val="10"/>
        <rFont val="Arial"/>
        <family val="2"/>
      </rPr>
      <t>3</t>
    </r>
    <r>
      <rPr>
        <sz val="10"/>
        <rFont val="Arial"/>
        <family val="2"/>
      </rPr>
      <t xml:space="preserve"> - The factor is being considered, an appropriate risk response will be developed and is therefore a moderate risk impact to the project
</t>
    </r>
    <r>
      <rPr>
        <b/>
        <sz val="10"/>
        <rFont val="Arial"/>
        <family val="2"/>
      </rPr>
      <t>5</t>
    </r>
    <r>
      <rPr>
        <sz val="10"/>
        <rFont val="Arial"/>
        <family val="2"/>
      </rPr>
      <t xml:space="preserve"> - The factor has been considered and planned for, an appropriate risk response has been developed and will be managed throughout the project and is therefore a low risk to the project</t>
    </r>
  </si>
  <si>
    <t>Item</t>
  </si>
  <si>
    <t>Factor</t>
  </si>
  <si>
    <t>Rating</t>
  </si>
  <si>
    <t>Explanation for Factors Rated "5"</t>
  </si>
  <si>
    <t>1) Statutory Fulfillment (SF)</t>
  </si>
  <si>
    <t xml:space="preserve"> </t>
  </si>
  <si>
    <t>SF1</t>
  </si>
  <si>
    <t>The project is implemented to satisfy a direct mandate or regulation (state, federal, national, international)</t>
  </si>
  <si>
    <t>N/A</t>
  </si>
  <si>
    <t>SF2</t>
  </si>
  <si>
    <t>The project is implemented to satisfy a derived mandate or regulation (state, federal, national, international)</t>
  </si>
  <si>
    <t>SF3</t>
  </si>
  <si>
    <t>Implementing the project improves the turnaround time for responses to mandates or regulatory requirements</t>
  </si>
  <si>
    <t>SF4</t>
  </si>
  <si>
    <t xml:space="preserve">The project results in agency compliance to mandates or regulatory requirements </t>
  </si>
  <si>
    <t>SF5</t>
  </si>
  <si>
    <t>The project results in agency avoidance of enforcement actions (e.g., penalties) based on mandates or regulatory requirements</t>
  </si>
  <si>
    <t>SF6</t>
  </si>
  <si>
    <t>Implementing the project achieves the desired intent or expected outcomes of the mandates or regulatory requirements</t>
  </si>
  <si>
    <t>SF7</t>
  </si>
  <si>
    <t>Implementing the project imposes stricter requirements, or different or additional requirements, than those required by the mandates or regulations</t>
  </si>
  <si>
    <t>Total, Statutory Fulfillment</t>
  </si>
  <si>
    <t>2) Strategic Alignment (SA)</t>
  </si>
  <si>
    <t>SA1</t>
  </si>
  <si>
    <t>The project is aligned with, and delivers business outcomes, that support agency and statewide goals</t>
  </si>
  <si>
    <t>SA2</t>
  </si>
  <si>
    <t xml:space="preserve">The project satisfies a strategic agency or state mission critical need, regardless if required by a mandate or regulation </t>
  </si>
  <si>
    <t>SA3</t>
  </si>
  <si>
    <t xml:space="preserve">The project results in the ability of the agency or state to better share resources with other agencies or states as part of a long-term strategic alignment effort </t>
  </si>
  <si>
    <t>SA4</t>
  </si>
  <si>
    <t>The project is aligned with the overall mission of the agency and state</t>
  </si>
  <si>
    <t>SA5</t>
  </si>
  <si>
    <t>The project strategically consolidates and streamlines business practices and administrative processes</t>
  </si>
  <si>
    <t>SA6</t>
  </si>
  <si>
    <t>The project is aligned with the overall vision of the agency and state</t>
  </si>
  <si>
    <t>SA7</t>
  </si>
  <si>
    <t>The project is aligned with the overall priorities of the agency and state</t>
  </si>
  <si>
    <t>SA8</t>
  </si>
  <si>
    <t>Implementing the project achieves the desired intent or expected outcomes of the agency and statewide goals</t>
  </si>
  <si>
    <t>SA9</t>
  </si>
  <si>
    <t xml:space="preserve">The project results in the ability of the agency or state to anticipate and respond to new business needs as part of a long-term strategic alignment effort </t>
  </si>
  <si>
    <t>Total, Strategic Alignment</t>
  </si>
  <si>
    <t>3) Agency Impact Analysis (IA)</t>
  </si>
  <si>
    <t>The project results in system(s) which:</t>
  </si>
  <si>
    <t>IA1</t>
  </si>
  <si>
    <t xml:space="preserve">  -  support the defined architecture/standards for the agency and state</t>
  </si>
  <si>
    <t>IA2</t>
  </si>
  <si>
    <t xml:space="preserve">  -  reduce or eliminate redundant systems</t>
  </si>
  <si>
    <t>IA3</t>
  </si>
  <si>
    <t xml:space="preserve">  -  collaborate or reuse business processes or technical components from other state or federal agencies or institutions of higher learning or local governments</t>
  </si>
  <si>
    <t>IA4</t>
  </si>
  <si>
    <t xml:space="preserve">  -  improve consistency between systems within the agency through standardization</t>
  </si>
  <si>
    <t>IA5</t>
  </si>
  <si>
    <t xml:space="preserve">  -  leverage the technical capability of commercial-off-the-shelf (COTS) software packages</t>
  </si>
  <si>
    <t>IA6</t>
  </si>
  <si>
    <t xml:space="preserve">  -  define business architecture independently from technology solution, enabling the evolution of systems as new technologies emerge.</t>
  </si>
  <si>
    <t>IA7</t>
  </si>
  <si>
    <t xml:space="preserve">  -  reduce integration complexity</t>
  </si>
  <si>
    <t>Total, Agency Impact Analysis</t>
  </si>
  <si>
    <t>4) Financial Analysis - (Agency/State and Constituent) (FA)</t>
  </si>
  <si>
    <t>FA1</t>
  </si>
  <si>
    <t>Project NPV:
Greater than 0 = 5; Equal to 0 = 3; Less than 0 = 1 (Quantifiable)</t>
  </si>
  <si>
    <t>FA2</t>
  </si>
  <si>
    <t>Project Breakeven Point (Agency/State): 
Years 1-3 = 5; Years 4-6 = 3; Years 7-10 (or beyond) = 1 (Quantifiable)</t>
  </si>
  <si>
    <t>FA3</t>
  </si>
  <si>
    <t>Project Return on Investment (Agency/State):
Greater than 70% = 5; Range between 20-69% = 3; Less than 20% = 1 (Quantifiable)</t>
  </si>
  <si>
    <t>FA4</t>
  </si>
  <si>
    <t>Project Benefits (Constituents): 
Greater than project cost = 5; Equal to project cost = 3; Less than project cost = 1 (Quantifiable)</t>
  </si>
  <si>
    <t>FA5</t>
  </si>
  <si>
    <t>The project reduces agency staff or allows staff reassignment through efficiencies such as:
  -  requiring fewer staff to do the work
  -  reducing or eliminating manual processes and/or paperwork
  -  reducing the turnaround time for business processes
(Quantifiable)</t>
  </si>
  <si>
    <t>FA6</t>
  </si>
  <si>
    <t>The project improves/reduces the use of existing resources (hardware, software, runtime) (Quantifiable)</t>
  </si>
  <si>
    <t>FA7</t>
  </si>
  <si>
    <t>The project improves the agency's ability to increase collections or other revenue generation (Quantifiable)</t>
  </si>
  <si>
    <t>FA8</t>
  </si>
  <si>
    <t>The project results in a new service that provides additional value to a constituent or a prospective employer</t>
  </si>
  <si>
    <t>FA9</t>
  </si>
  <si>
    <t>The project results in a lower cost of transacting services for constituents (Quantifiable)</t>
  </si>
  <si>
    <t>FA10</t>
  </si>
  <si>
    <t>The project results in a service being available at more convenient times (24x7) or more locations (Quantifiable)</t>
  </si>
  <si>
    <t>FA11</t>
  </si>
  <si>
    <t>The project results in greater ease of use for constituents because of fewer interactions required and presentation is organized around consumer</t>
  </si>
  <si>
    <t>FA12</t>
  </si>
  <si>
    <t>The project results in constituents having their needs met with fewer contacts to government or fewer interactions with government employees (Quantifiable)</t>
  </si>
  <si>
    <t>Total, Financial Analysis</t>
  </si>
  <si>
    <t>5) Initial Risk Consideration (RC)</t>
  </si>
  <si>
    <t>RC1</t>
  </si>
  <si>
    <t>The executive sponsor is at the senior management level and is assigned the specific accountability for achieving all of the defined project objectives within the time and with the resources allocated</t>
  </si>
  <si>
    <t>RC2</t>
  </si>
  <si>
    <t>Project performance and expenditures will be measured at regular intervals against projected benefits and ROI</t>
  </si>
  <si>
    <t>RC3</t>
  </si>
  <si>
    <t>Oversight reviews by a senior steering committee are planned at key milestones</t>
  </si>
  <si>
    <t>RC4</t>
  </si>
  <si>
    <t>The project stakeholders have been identified and their expectations managed throughout the life of the project</t>
  </si>
  <si>
    <t>RC5</t>
  </si>
  <si>
    <t>The IT organization and technology environment are stable enough to achieve and sustain the project goals</t>
  </si>
  <si>
    <t>RC6</t>
  </si>
  <si>
    <t>Historical data has been reviewed to help identify the impact and probability of risk occurrence</t>
  </si>
  <si>
    <t>RC7</t>
  </si>
  <si>
    <t>The project roles will include verification and validation and quality assurance functions</t>
  </si>
  <si>
    <t>RC8</t>
  </si>
  <si>
    <t>Controls for access to sensitive information are in place</t>
  </si>
  <si>
    <t>RC9</t>
  </si>
  <si>
    <t>The project will not expose agency resources to untrusted users and/or networks</t>
  </si>
  <si>
    <t>Total, Initial Risk Consideration</t>
  </si>
  <si>
    <t>6) Alternatives Analysis (AA)</t>
  </si>
  <si>
    <t>AA1</t>
  </si>
  <si>
    <t>The project is supported by a comprehensive examination of alternative solutions (minimum of 3), such that, the same information set is examined for each alternative</t>
  </si>
  <si>
    <t>AA2</t>
  </si>
  <si>
    <t>The alternative solutions are described in detail along with the rationale for choosing or not choosing them</t>
  </si>
  <si>
    <t>AA3</t>
  </si>
  <si>
    <t>The analysis of alternatives summarizes the results of the agency's project cost analysis performed for each alternative and the underlying assumptions</t>
  </si>
  <si>
    <t>AA4</t>
  </si>
  <si>
    <t>The criteria for selecting the project is consistent with the Business Case instructions</t>
  </si>
  <si>
    <t>AA5</t>
  </si>
  <si>
    <t>The analysis of alternatives describes market research that was conducted to identify innovative project solutions (e.g., issued an RFI to collect information on solutions to evaluate, examined comparable initiatives implemented by other state agencies or other states)</t>
  </si>
  <si>
    <t>AA6</t>
  </si>
  <si>
    <t xml:space="preserve">The selected alternative, as compared with the alternatives examined, represents the best value to the state </t>
  </si>
  <si>
    <t>Total, Alternatives Analysis</t>
  </si>
  <si>
    <t>[cut and paste from Businsess Case]</t>
  </si>
  <si>
    <t>Cost Mapping - (optional worksheet)</t>
  </si>
  <si>
    <t>KEY:</t>
  </si>
  <si>
    <t>Indicates values that vary from the ITD Calculation</t>
  </si>
  <si>
    <t xml:space="preserve">Line </t>
  </si>
  <si>
    <t>Total ITD Amount Based on Project Financial Practices</t>
  </si>
  <si>
    <t>ITD Calculation</t>
  </si>
  <si>
    <t>ITD Amount Based on Project Financial Practices</t>
  </si>
  <si>
    <t>Justification for Change</t>
  </si>
  <si>
    <t xml:space="preserve">
Program Area Costs</t>
  </si>
  <si>
    <t xml:space="preserve">
IT Project Contract/Consultant Services Costs   </t>
  </si>
  <si>
    <t>Subtotal DCS/STS</t>
  </si>
  <si>
    <t>Subtotal Project Other Costs</t>
  </si>
  <si>
    <t>Contingency Costs (if dollar)</t>
  </si>
  <si>
    <t>Other (describe)</t>
  </si>
  <si>
    <t>Total ITD Project Costs</t>
  </si>
  <si>
    <t>Discount Rate</t>
  </si>
  <si>
    <t xml:space="preserve"> Agency Benefits (Cash Inflow)</t>
  </si>
  <si>
    <t>Breakeven Lookup Table</t>
  </si>
  <si>
    <t>Cumulative Net Cash Flow</t>
  </si>
  <si>
    <t>Breakeven Period Lookup</t>
  </si>
  <si>
    <t xml:space="preserve"> Constituent Benefits</t>
  </si>
  <si>
    <t>VA5</t>
  </si>
  <si>
    <t>VA6</t>
  </si>
  <si>
    <t>Breakeven Period (Years 1-10)</t>
  </si>
  <si>
    <t>VA7</t>
  </si>
  <si>
    <t>Breakeven (Years 1-10)</t>
  </si>
  <si>
    <t>VA8</t>
  </si>
  <si>
    <t>Statewide Value of Investment</t>
  </si>
  <si>
    <t>Breakeven Point</t>
  </si>
  <si>
    <t>Agency Benefits</t>
  </si>
  <si>
    <t>Net Cash Flow</t>
  </si>
  <si>
    <t>Net Flow (Variance)</t>
  </si>
  <si>
    <t>Cumulative Net Flow</t>
  </si>
  <si>
    <t>Constituent Net Flow</t>
  </si>
  <si>
    <t>Summary: Project Costs</t>
  </si>
  <si>
    <t>Project Agency Personnel and Contractor Costs</t>
  </si>
  <si>
    <t>Non-IT Project Program Area Costs (Staff Augmentation)</t>
  </si>
  <si>
    <t>Project Hardware/Software Costs</t>
  </si>
  <si>
    <t xml:space="preserve">Project Procurement - Hardware </t>
  </si>
  <si>
    <t xml:space="preserve">Project Maintenance - Hardware </t>
  </si>
  <si>
    <t xml:space="preserve">Project Procurement - Software </t>
  </si>
  <si>
    <t xml:space="preserve">Project Maintenance -  Software </t>
  </si>
  <si>
    <t>DCS/STS</t>
  </si>
  <si>
    <t>IV&amp;V Project Costs</t>
  </si>
  <si>
    <t xml:space="preserve">IV&amp;V Project Costs </t>
  </si>
  <si>
    <t>Project Other Costs</t>
  </si>
  <si>
    <t>Total Project Hardware/Software/Other Costs</t>
  </si>
  <si>
    <t>Cumulative Project Costs</t>
  </si>
  <si>
    <t>Summary: Non-Project Costs</t>
  </si>
  <si>
    <t>Non-Project/Operational Agency Personnel and Contractor Costs</t>
  </si>
  <si>
    <t>Non-Project/Operational Agency Personnel Fringe Benefits</t>
  </si>
  <si>
    <t>Project Contract/Consultant Services</t>
  </si>
  <si>
    <t>Non-Project Hardware/Software Costs</t>
  </si>
  <si>
    <t>Non-Project/Operational Maintenance - Hardware / Software</t>
  </si>
  <si>
    <t>Non-Project/Operational Maintenance - DCS /STS</t>
  </si>
  <si>
    <t>Non-Project/Operational Other Costs</t>
  </si>
  <si>
    <t>Total Non-Project/Operational Hardware/Software/Other Costs</t>
  </si>
  <si>
    <t>Subtotal Non-Project/Operational Costs</t>
  </si>
  <si>
    <t>Non-Project Contingency (% of Subtotal Non-Project/Operational Costs)</t>
  </si>
  <si>
    <t>Cumulative Non-Project/Operational Costs</t>
  </si>
  <si>
    <t>Summary: Quantitative Project Benefits</t>
  </si>
  <si>
    <t>Cost Savings: Improved Efficiency / Productivity (including Fringe)</t>
  </si>
  <si>
    <t>Constituent: Service Level Savings</t>
  </si>
  <si>
    <t>Summary: Evaluation Factors</t>
  </si>
  <si>
    <t>Maximum Rating Possible</t>
  </si>
  <si>
    <t>Financial Analysis - Government/Constituent</t>
  </si>
  <si>
    <t>Total, All Factors</t>
  </si>
  <si>
    <t>Summary: All Project Evaluation Factors</t>
  </si>
  <si>
    <t>Total, All Project Factors</t>
  </si>
  <si>
    <t>Financial Analysis: Agency/State</t>
  </si>
  <si>
    <t>Measure</t>
  </si>
  <si>
    <t>10 Year Total</t>
  </si>
  <si>
    <t>Breakeven Point (Years 1 to 10)</t>
  </si>
  <si>
    <t>Financial Analysis: Constituents</t>
  </si>
  <si>
    <t>Additional Agency Information - (optional worksheet)</t>
  </si>
  <si>
    <t>Capital Program Area Costs</t>
  </si>
  <si>
    <r>
      <rPr>
        <b/>
        <u/>
        <sz val="10"/>
        <color theme="1"/>
        <rFont val="Arial"/>
        <family val="2"/>
      </rPr>
      <t>Capital Costs</t>
    </r>
    <r>
      <rPr>
        <b/>
        <sz val="10"/>
        <color theme="1"/>
        <rFont val="Arial"/>
        <family val="2"/>
      </rPr>
      <t xml:space="preserve">
Project Contract/Consultant Services - Implementation</t>
    </r>
  </si>
  <si>
    <t>DCS / STS Costs</t>
  </si>
  <si>
    <t>Non-Project/Operational Maintenance - Hardware/Software</t>
  </si>
  <si>
    <t>Operational Other</t>
  </si>
  <si>
    <t>Project Management/Administration</t>
  </si>
  <si>
    <t>Project Manager</t>
  </si>
  <si>
    <t>Hardware - Mainframe</t>
  </si>
  <si>
    <t>Software - Mainframe</t>
  </si>
  <si>
    <t>DCS - Texas Private Cloud</t>
  </si>
  <si>
    <t>Project Data Communications</t>
  </si>
  <si>
    <t>Operational Data Communications</t>
  </si>
  <si>
    <t xml:space="preserve">Policy and Procedures </t>
  </si>
  <si>
    <t>Business Analyst</t>
  </si>
  <si>
    <t>Hardware - Unix Server</t>
  </si>
  <si>
    <t>Software - Unix Server</t>
  </si>
  <si>
    <t>DCS - Public Cloud Manager</t>
  </si>
  <si>
    <t>Project Voice Communications</t>
  </si>
  <si>
    <t>Operational Voice Communications</t>
  </si>
  <si>
    <t>Requirements</t>
  </si>
  <si>
    <t>Development</t>
  </si>
  <si>
    <t>Hardware - Intel Server</t>
  </si>
  <si>
    <t>Software - Intel Server</t>
  </si>
  <si>
    <t>DCS - Mainframe Services</t>
  </si>
  <si>
    <t>Project Equipment Rental/Supplies and Materials</t>
  </si>
  <si>
    <t>Operational Equipment Rental/Supplies and Materials</t>
  </si>
  <si>
    <t>Design</t>
  </si>
  <si>
    <t>Trainer</t>
  </si>
  <si>
    <t>Hardware - Storage</t>
  </si>
  <si>
    <t>Software - Storage</t>
  </si>
  <si>
    <t>DCS - Technology Solution Services</t>
  </si>
  <si>
    <t>Project Facilities Rental/Maintenance Expenses</t>
  </si>
  <si>
    <t>Operational Facilities Rental/Maintenance Expenses</t>
  </si>
  <si>
    <t>Development/Programming</t>
  </si>
  <si>
    <t>Hardware - Desktop</t>
  </si>
  <si>
    <t>Software - Desktop</t>
  </si>
  <si>
    <t>DCS - Print, Mail, &amp; Digitization</t>
  </si>
  <si>
    <t>Project Disaster Recovery</t>
  </si>
  <si>
    <t>Operational Disaster Recovery</t>
  </si>
  <si>
    <t>System Test</t>
  </si>
  <si>
    <t>Hardware - Network</t>
  </si>
  <si>
    <t>Software - Network</t>
  </si>
  <si>
    <t>Texas.gov - Constituent Payment Portal</t>
  </si>
  <si>
    <t>Project Other Cost (describe)</t>
  </si>
  <si>
    <t>Operational Travel</t>
  </si>
  <si>
    <t>Training</t>
  </si>
  <si>
    <t>Hardware - Other (describe)</t>
  </si>
  <si>
    <t>Software - Other (describe)</t>
  </si>
  <si>
    <t>Texas.gov - Texas by Texas Digital Assistant</t>
  </si>
  <si>
    <t>Non-Project Other Cost (describe)</t>
  </si>
  <si>
    <t>Conversion</t>
  </si>
  <si>
    <t>Texas.gov - Identity Solutions</t>
  </si>
  <si>
    <t>Implementation</t>
  </si>
  <si>
    <t>Managed Security Services - Device Monitoring</t>
  </si>
  <si>
    <t>Database Administration</t>
  </si>
  <si>
    <t>Managed Security Services - Incident Response</t>
  </si>
  <si>
    <t>System Operations</t>
  </si>
  <si>
    <t>Managed Security Services - Assessments</t>
  </si>
  <si>
    <t>Technical Support</t>
  </si>
  <si>
    <t>Open Data Portal</t>
  </si>
  <si>
    <t>Documentation</t>
  </si>
  <si>
    <t>Other - Describe</t>
  </si>
  <si>
    <t>Help Desk Personnel</t>
  </si>
  <si>
    <t>Agile Certified Practioner</t>
  </si>
  <si>
    <t>Network Administration</t>
  </si>
  <si>
    <t>Agile Integrator</t>
  </si>
  <si>
    <t>IV&amp;V Costs</t>
  </si>
  <si>
    <t>Agile Developer</t>
  </si>
  <si>
    <t>Warranty/Maintenance Period</t>
  </si>
  <si>
    <t>Scrum Master</t>
  </si>
  <si>
    <t>Version</t>
  </si>
  <si>
    <t>Date</t>
  </si>
  <si>
    <t xml:space="preserve">Description </t>
  </si>
  <si>
    <t>Version 2.3 Released.
Instructions, Cost Analysis, Quantitative Benefit Analysis, and Cost Mapping worksheets updated.</t>
  </si>
  <si>
    <t xml:space="preserve">Version 2.2 Released.
Business Case Workbook updated with the addition of the Version History worksheet. </t>
  </si>
  <si>
    <t>Version 2.1 Released.
Business Case Workbook updated to use FY2014-2015 agency personnel fringe benefits percentage calculation set by the Legislative Budget Board to 29.74% (Social Security 6.5%, ERS Retirement 7.65%, ERS Health Insurance 15.59%).</t>
  </si>
  <si>
    <t>2.0</t>
  </si>
  <si>
    <t xml:space="preserve">Version 2.0 Released.
The version history detail for Business Case Workbook 2.0 and earlier releases are recorded in the Business Case Instructions.
</t>
  </si>
  <si>
    <t>FY 202xx</t>
  </si>
  <si>
    <t>Removed extraneous agency text; updated Instructions tab for filling in Fiscal Year info on Cost_Analysis tab; updated Cost_Analysis tab FYs (row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</si>
</sst>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0_)"/>
  </numFmts>
  <fonts count="49" x14ac:knownFonts="1">
    <font>
      <sz val="11"/>
      <name val="Arial"/>
    </font>
    <font>
      <sz val="11"/>
      <color theme="1"/>
      <name val="Calibri"/>
      <family val="2"/>
      <scheme val="minor"/>
    </font>
    <font>
      <sz val="11"/>
      <name val="Arial"/>
      <family val="2"/>
    </font>
    <font>
      <u/>
      <sz val="11"/>
      <color indexed="12"/>
      <name val="Arial"/>
      <family val="2"/>
    </font>
    <font>
      <b/>
      <sz val="10"/>
      <name val="Arial"/>
      <family val="2"/>
    </font>
    <font>
      <b/>
      <sz val="16"/>
      <name val="Arial"/>
      <family val="2"/>
    </font>
    <font>
      <b/>
      <sz val="12"/>
      <name val="Arial"/>
      <family val="2"/>
    </font>
    <font>
      <b/>
      <sz val="11"/>
      <name val="Arial"/>
      <family val="2"/>
    </font>
    <font>
      <sz val="10"/>
      <name val="Arial"/>
      <family val="2"/>
    </font>
    <font>
      <b/>
      <sz val="10"/>
      <color indexed="8"/>
      <name val="Arial"/>
      <family val="2"/>
    </font>
    <font>
      <sz val="11"/>
      <name val="Arial"/>
      <family val="2"/>
    </font>
    <font>
      <b/>
      <sz val="11"/>
      <color indexed="8"/>
      <name val="Arial"/>
      <family val="2"/>
    </font>
    <font>
      <b/>
      <sz val="11"/>
      <color indexed="12"/>
      <name val="Arial"/>
      <family val="2"/>
    </font>
    <font>
      <sz val="8"/>
      <color indexed="81"/>
      <name val="Tahoma"/>
      <family val="2"/>
    </font>
    <font>
      <sz val="10"/>
      <name val="Arial"/>
      <family val="2"/>
    </font>
    <font>
      <b/>
      <sz val="10"/>
      <color indexed="48"/>
      <name val="Arial"/>
      <family val="2"/>
    </font>
    <font>
      <sz val="11"/>
      <color indexed="8"/>
      <name val="Arial"/>
      <family val="2"/>
    </font>
    <font>
      <sz val="10"/>
      <color indexed="8"/>
      <name val="Arial"/>
      <family val="2"/>
    </font>
    <font>
      <sz val="8"/>
      <name val="Arial"/>
      <family val="2"/>
    </font>
    <font>
      <sz val="11"/>
      <name val="Book Antiqua"/>
      <family val="1"/>
    </font>
    <font>
      <sz val="7"/>
      <name val="Small Fonts"/>
      <family val="2"/>
    </font>
    <font>
      <b/>
      <i/>
      <sz val="16"/>
      <name val="Helv"/>
    </font>
    <font>
      <sz val="10"/>
      <color indexed="10"/>
      <name val="Arial"/>
      <family val="2"/>
    </font>
    <font>
      <u/>
      <sz val="10"/>
      <color indexed="12"/>
      <name val="Arial"/>
      <family val="2"/>
    </font>
    <font>
      <b/>
      <sz val="12"/>
      <color indexed="8"/>
      <name val="Arial"/>
      <family val="2"/>
    </font>
    <font>
      <sz val="12"/>
      <name val="Arial"/>
      <family val="2"/>
    </font>
    <font>
      <sz val="10"/>
      <color indexed="12"/>
      <name val="Arial"/>
      <family val="2"/>
    </font>
    <font>
      <b/>
      <sz val="10"/>
      <color indexed="61"/>
      <name val="Arial"/>
      <family val="2"/>
    </font>
    <font>
      <sz val="9"/>
      <name val="Arial Narrow"/>
      <family val="2"/>
    </font>
    <font>
      <sz val="8"/>
      <name val="Arial"/>
      <family val="2"/>
    </font>
    <font>
      <b/>
      <sz val="8"/>
      <name val="Arial"/>
      <family val="2"/>
    </font>
    <font>
      <b/>
      <sz val="10"/>
      <color rgb="FFFF0000"/>
      <name val="Arial"/>
      <family val="2"/>
    </font>
    <font>
      <i/>
      <sz val="10"/>
      <name val="Arial"/>
      <family val="2"/>
    </font>
    <font>
      <sz val="10"/>
      <color rgb="FFFF0000"/>
      <name val="Arial"/>
      <family val="2"/>
    </font>
    <font>
      <sz val="10"/>
      <color rgb="FF2609FB"/>
      <name val="Arial"/>
      <family val="2"/>
    </font>
    <font>
      <sz val="10"/>
      <color rgb="FF3333FF"/>
      <name val="Arial"/>
      <family val="2"/>
    </font>
    <font>
      <sz val="11"/>
      <color theme="0"/>
      <name val="Arial"/>
      <family val="2"/>
    </font>
    <font>
      <sz val="9"/>
      <color indexed="81"/>
      <name val="Tahoma"/>
      <family val="2"/>
    </font>
    <font>
      <b/>
      <sz val="10"/>
      <color indexed="81"/>
      <name val="Tahoma"/>
      <family val="2"/>
    </font>
    <font>
      <sz val="10"/>
      <color theme="1"/>
      <name val="Arial"/>
      <family val="2"/>
    </font>
    <font>
      <b/>
      <sz val="10"/>
      <color theme="1"/>
      <name val="Arial"/>
      <family val="2"/>
    </font>
    <font>
      <b/>
      <u/>
      <sz val="10"/>
      <color theme="1"/>
      <name val="Arial"/>
      <family val="2"/>
    </font>
    <font>
      <sz val="11"/>
      <color theme="1"/>
      <name val="Arial"/>
      <family val="2"/>
    </font>
    <font>
      <b/>
      <sz val="11"/>
      <color theme="1"/>
      <name val="Arial"/>
      <family val="2"/>
    </font>
    <font>
      <sz val="8"/>
      <name val="Arial"/>
      <family val="2"/>
    </font>
    <font>
      <b/>
      <sz val="9"/>
      <color indexed="81"/>
      <name val="Tahoma"/>
      <family val="2"/>
    </font>
    <font>
      <b/>
      <sz val="11"/>
      <color rgb="FFFF0000"/>
      <name val="Arial"/>
      <family val="2"/>
    </font>
    <font>
      <strike/>
      <sz val="10"/>
      <name val="Arial"/>
      <family val="2"/>
    </font>
    <font>
      <b/>
      <sz val="16"/>
      <color rgb="FFFF0000"/>
      <name val="Arial"/>
      <family val="2"/>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mediumGray">
        <fgColor indexed="22"/>
        <bgColor indexed="9"/>
      </patternFill>
    </fill>
    <fill>
      <patternFill patternType="solid">
        <fgColor indexed="42"/>
        <bgColor indexed="64"/>
      </patternFill>
    </fill>
    <fill>
      <patternFill patternType="solid">
        <fgColor indexed="26"/>
        <bgColor indexed="64"/>
      </patternFill>
    </fill>
    <fill>
      <patternFill patternType="mediumGray">
        <fgColor indexed="22"/>
        <bgColor indexed="22"/>
      </patternFill>
    </fill>
    <fill>
      <patternFill patternType="mediumGray">
        <fgColor indexed="27"/>
        <bgColor indexed="42"/>
      </patternFill>
    </fill>
    <fill>
      <patternFill patternType="solid">
        <fgColor indexed="9"/>
        <bgColor indexed="22"/>
      </patternFill>
    </fill>
    <fill>
      <patternFill patternType="solid">
        <fgColor theme="5" tint="0.59996337778862885"/>
        <bgColor indexed="64"/>
      </patternFill>
    </fill>
    <fill>
      <patternFill patternType="mediumGray">
        <fgColor indexed="22"/>
        <bgColor theme="2"/>
      </patternFill>
    </fill>
    <fill>
      <patternFill patternType="solid">
        <fgColor theme="0" tint="-0.1499679555650502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0" tint="-0.34998626667073579"/>
        <bgColor indexed="22"/>
      </patternFill>
    </fill>
    <fill>
      <patternFill patternType="solid">
        <fgColor theme="3" tint="0.79998168889431442"/>
        <bgColor indexed="64"/>
      </patternFill>
    </fill>
    <fill>
      <patternFill patternType="mediumGray">
        <fgColor indexed="22"/>
        <bgColor theme="3" tint="0.79998168889431442"/>
      </patternFill>
    </fill>
    <fill>
      <patternFill patternType="solid">
        <fgColor theme="4" tint="0.79998168889431442"/>
        <bgColor indexed="64"/>
      </patternFill>
    </fill>
    <fill>
      <patternFill patternType="solid">
        <fgColor theme="1" tint="0.24994659260841701"/>
        <bgColor auto="1"/>
      </patternFill>
    </fill>
    <fill>
      <patternFill patternType="solid">
        <fgColor theme="0"/>
        <bgColor indexed="64"/>
      </patternFill>
    </fill>
    <fill>
      <patternFill patternType="solid">
        <fgColor rgb="FFFFFFCC"/>
        <bgColor rgb="FF000000"/>
      </patternFill>
    </fill>
    <fill>
      <patternFill patternType="solid">
        <fgColor rgb="FFCCFFCC"/>
        <bgColor rgb="FF000000"/>
      </patternFill>
    </fill>
    <fill>
      <patternFill patternType="mediumGray">
        <fgColor rgb="FFC0C0C0"/>
        <bgColor rgb="FFFFFFFF"/>
      </patternFill>
    </fill>
    <fill>
      <patternFill patternType="solid">
        <fgColor rgb="FFC5D9F1"/>
        <bgColor rgb="FF000000"/>
      </patternFill>
    </fill>
    <fill>
      <patternFill patternType="solid">
        <fgColor rgb="FFFFFF00"/>
        <bgColor indexed="64"/>
      </patternFill>
    </fill>
    <fill>
      <patternFill patternType="solid">
        <fgColor theme="6" tint="0.59999389629810485"/>
        <bgColor indexed="64"/>
      </patternFill>
    </fill>
    <fill>
      <patternFill patternType="solid">
        <fgColor theme="6" tint="0.59999389629810485"/>
        <bgColor indexed="22"/>
      </patternFill>
    </fill>
    <fill>
      <patternFill patternType="solid">
        <fgColor theme="9" tint="0.59999389629810485"/>
        <bgColor indexed="64"/>
      </patternFill>
    </fill>
    <fill>
      <patternFill patternType="solid">
        <fgColor theme="9" tint="0.59999389629810485"/>
        <bgColor indexed="22"/>
      </patternFill>
    </fill>
    <fill>
      <patternFill patternType="solid">
        <fgColor rgb="FFC5D9F1"/>
        <bgColor indexed="64"/>
      </patternFill>
    </fill>
    <fill>
      <patternFill patternType="mediumGray">
        <fgColor indexed="22"/>
        <bgColor rgb="FFC5D9F1"/>
      </patternFill>
    </fill>
    <fill>
      <patternFill patternType="solid">
        <fgColor rgb="FFFFFFCC"/>
        <bgColor indexed="64"/>
      </patternFill>
    </fill>
    <fill>
      <patternFill patternType="solid">
        <fgColor rgb="FFFFFFCC"/>
        <bgColor indexed="22"/>
      </patternFill>
    </fill>
    <fill>
      <patternFill patternType="solid">
        <fgColor theme="1" tint="0.34998626667073579"/>
        <bgColor indexed="64"/>
      </patternFill>
    </fill>
    <fill>
      <patternFill patternType="mediumGray">
        <fgColor indexed="22"/>
        <bgColor theme="5" tint="0.79998168889431442"/>
      </patternFill>
    </fill>
  </fills>
  <borders count="264">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8"/>
      </top>
      <bottom style="thin">
        <color indexed="8"/>
      </bottom>
      <diagonal/>
    </border>
    <border>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style="hair">
        <color indexed="22"/>
      </left>
      <right style="medium">
        <color indexed="64"/>
      </right>
      <top style="hair">
        <color indexed="22"/>
      </top>
      <bottom style="hair">
        <color indexed="22"/>
      </bottom>
      <diagonal/>
    </border>
    <border>
      <left style="hair">
        <color indexed="22"/>
      </left>
      <right style="hair">
        <color indexed="22"/>
      </right>
      <top style="thin">
        <color indexed="64"/>
      </top>
      <bottom style="medium">
        <color indexed="64"/>
      </bottom>
      <diagonal/>
    </border>
    <border>
      <left style="medium">
        <color indexed="64"/>
      </left>
      <right/>
      <top style="medium">
        <color indexed="64"/>
      </top>
      <bottom style="thin">
        <color indexed="8"/>
      </bottom>
      <diagonal/>
    </border>
    <border>
      <left style="medium">
        <color indexed="64"/>
      </left>
      <right style="medium">
        <color indexed="64"/>
      </right>
      <top style="thin">
        <color indexed="64"/>
      </top>
      <bottom style="hair">
        <color indexed="22"/>
      </bottom>
      <diagonal/>
    </border>
    <border>
      <left style="medium">
        <color indexed="64"/>
      </left>
      <right style="medium">
        <color indexed="64"/>
      </right>
      <top style="hair">
        <color indexed="22"/>
      </top>
      <bottom style="hair">
        <color indexed="22"/>
      </bottom>
      <diagonal/>
    </border>
    <border>
      <left style="thin">
        <color indexed="22"/>
      </left>
      <right style="thin">
        <color indexed="22"/>
      </right>
      <top style="thin">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right/>
      <top/>
      <bottom style="thin">
        <color indexed="64"/>
      </bottom>
      <diagonal/>
    </border>
    <border>
      <left style="medium">
        <color indexed="64"/>
      </left>
      <right/>
      <top style="thin">
        <color indexed="8"/>
      </top>
      <bottom/>
      <diagonal/>
    </border>
    <border>
      <left style="medium">
        <color indexed="64"/>
      </left>
      <right/>
      <top style="thin">
        <color indexed="64"/>
      </top>
      <bottom style="hair">
        <color indexed="22"/>
      </bottom>
      <diagonal/>
    </border>
    <border>
      <left style="medium">
        <color indexed="64"/>
      </left>
      <right/>
      <top style="hair">
        <color indexed="22"/>
      </top>
      <bottom style="hair">
        <color indexed="22"/>
      </bottom>
      <diagonal/>
    </border>
    <border>
      <left style="medium">
        <color indexed="64"/>
      </left>
      <right/>
      <top style="thin">
        <color indexed="8"/>
      </top>
      <bottom style="hair">
        <color indexed="22"/>
      </bottom>
      <diagonal/>
    </border>
    <border>
      <left style="medium">
        <color indexed="64"/>
      </left>
      <right/>
      <top style="hair">
        <color indexed="22"/>
      </top>
      <bottom style="thin">
        <color indexed="8"/>
      </bottom>
      <diagonal/>
    </border>
    <border>
      <left style="thin">
        <color indexed="64"/>
      </left>
      <right style="hair">
        <color indexed="22"/>
      </right>
      <top style="hair">
        <color indexed="22"/>
      </top>
      <bottom style="hair">
        <color indexed="22"/>
      </bottom>
      <diagonal/>
    </border>
    <border>
      <left/>
      <right style="hair">
        <color indexed="22"/>
      </right>
      <top style="thin">
        <color indexed="64"/>
      </top>
      <bottom style="medium">
        <color indexed="64"/>
      </bottom>
      <diagonal/>
    </border>
    <border>
      <left style="medium">
        <color indexed="64"/>
      </left>
      <right style="thin">
        <color indexed="64"/>
      </right>
      <top style="thin">
        <color indexed="64"/>
      </top>
      <bottom style="hair">
        <color indexed="22"/>
      </bottom>
      <diagonal/>
    </border>
    <border>
      <left style="medium">
        <color indexed="64"/>
      </left>
      <right style="thin">
        <color indexed="64"/>
      </right>
      <top style="hair">
        <color indexed="22"/>
      </top>
      <bottom style="hair">
        <color indexed="22"/>
      </bottom>
      <diagonal/>
    </border>
    <border>
      <left style="medium">
        <color indexed="64"/>
      </left>
      <right style="thin">
        <color indexed="64"/>
      </right>
      <top style="hair">
        <color indexed="22"/>
      </top>
      <bottom style="thin">
        <color indexed="8"/>
      </bottom>
      <diagonal/>
    </border>
    <border>
      <left style="medium">
        <color indexed="64"/>
      </left>
      <right style="thin">
        <color indexed="64"/>
      </right>
      <top/>
      <bottom style="medium">
        <color indexed="64"/>
      </bottom>
      <diagonal/>
    </border>
    <border>
      <left style="medium">
        <color indexed="64"/>
      </left>
      <right style="thin">
        <color indexed="64"/>
      </right>
      <top style="thin">
        <color indexed="8"/>
      </top>
      <bottom style="hair">
        <color indexed="22"/>
      </bottom>
      <diagonal/>
    </border>
    <border>
      <left style="medium">
        <color indexed="64"/>
      </left>
      <right/>
      <top style="hair">
        <color indexed="22"/>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64"/>
      </left>
      <right style="hair">
        <color indexed="22"/>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style="hair">
        <color indexed="22"/>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22"/>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8"/>
      </top>
      <bottom style="medium">
        <color indexed="64"/>
      </bottom>
      <diagonal/>
    </border>
    <border>
      <left/>
      <right style="hair">
        <color indexed="22"/>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8"/>
      </bottom>
      <diagonal/>
    </border>
    <border>
      <left style="medium">
        <color indexed="64"/>
      </left>
      <right style="thin">
        <color indexed="8"/>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medium">
        <color indexed="64"/>
      </right>
      <top/>
      <bottom style="thin">
        <color indexed="64"/>
      </bottom>
      <diagonal/>
    </border>
    <border>
      <left style="medium">
        <color indexed="8"/>
      </left>
      <right style="thin">
        <color indexed="8"/>
      </right>
      <top style="thin">
        <color indexed="8"/>
      </top>
      <bottom style="hair">
        <color indexed="22"/>
      </bottom>
      <diagonal/>
    </border>
    <border>
      <left style="medium">
        <color indexed="8"/>
      </left>
      <right style="thin">
        <color indexed="8"/>
      </right>
      <top style="hair">
        <color indexed="22"/>
      </top>
      <bottom style="hair">
        <color indexed="22"/>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bottom/>
      <diagonal/>
    </border>
    <border>
      <left/>
      <right style="thin">
        <color indexed="64"/>
      </right>
      <top style="thin">
        <color indexed="64"/>
      </top>
      <bottom style="hair">
        <color indexed="22"/>
      </bottom>
      <diagonal/>
    </border>
    <border>
      <left/>
      <right style="thin">
        <color indexed="64"/>
      </right>
      <top style="hair">
        <color indexed="22"/>
      </top>
      <bottom style="hair">
        <color indexed="22"/>
      </bottom>
      <diagonal/>
    </border>
    <border>
      <left/>
      <right style="thin">
        <color indexed="64"/>
      </right>
      <top style="hair">
        <color indexed="22"/>
      </top>
      <bottom style="thin">
        <color indexed="64"/>
      </bottom>
      <diagonal/>
    </border>
    <border>
      <left style="thin">
        <color indexed="64"/>
      </left>
      <right style="hair">
        <color indexed="55"/>
      </right>
      <top style="thin">
        <color indexed="64"/>
      </top>
      <bottom style="thin">
        <color indexed="64"/>
      </bottom>
      <diagonal/>
    </border>
    <border>
      <left style="hair">
        <color indexed="55"/>
      </left>
      <right style="hair">
        <color indexed="55"/>
      </right>
      <top style="thin">
        <color indexed="64"/>
      </top>
      <bottom style="thin">
        <color indexed="64"/>
      </bottom>
      <diagonal/>
    </border>
    <border>
      <left style="hair">
        <color indexed="55"/>
      </left>
      <right style="medium">
        <color indexed="64"/>
      </right>
      <top style="thin">
        <color indexed="64"/>
      </top>
      <bottom style="thin">
        <color indexed="64"/>
      </bottom>
      <diagonal/>
    </border>
    <border>
      <left style="thin">
        <color indexed="64"/>
      </left>
      <right style="hair">
        <color indexed="55"/>
      </right>
      <top style="medium">
        <color indexed="64"/>
      </top>
      <bottom style="thin">
        <color indexed="64"/>
      </bottom>
      <diagonal/>
    </border>
    <border>
      <left style="hair">
        <color indexed="55"/>
      </left>
      <right style="hair">
        <color indexed="55"/>
      </right>
      <top style="medium">
        <color indexed="64"/>
      </top>
      <bottom style="thin">
        <color indexed="64"/>
      </bottom>
      <diagonal/>
    </border>
    <border>
      <left style="hair">
        <color indexed="55"/>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22"/>
      </right>
      <top style="thin">
        <color indexed="64"/>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medium">
        <color indexed="64"/>
      </right>
      <top style="thin">
        <color indexed="64"/>
      </top>
      <bottom style="hair">
        <color indexed="22"/>
      </bottom>
      <diagonal/>
    </border>
    <border>
      <left style="thin">
        <color indexed="64"/>
      </left>
      <right style="hair">
        <color indexed="22"/>
      </right>
      <top style="hair">
        <color indexed="22"/>
      </top>
      <bottom style="thin">
        <color indexed="64"/>
      </bottom>
      <diagonal/>
    </border>
    <border>
      <left style="thin">
        <color indexed="64"/>
      </left>
      <right style="hair">
        <color indexed="55"/>
      </right>
      <top style="thin">
        <color indexed="64"/>
      </top>
      <bottom style="hair">
        <color indexed="22"/>
      </bottom>
      <diagonal/>
    </border>
    <border>
      <left style="thin">
        <color indexed="64"/>
      </left>
      <right style="hair">
        <color indexed="55"/>
      </right>
      <top style="hair">
        <color indexed="22"/>
      </top>
      <bottom style="hair">
        <color indexed="22"/>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8"/>
      </left>
      <right/>
      <top style="thin">
        <color indexed="8"/>
      </top>
      <bottom style="hair">
        <color indexed="22"/>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22"/>
      </top>
      <bottom style="thin">
        <color indexed="64"/>
      </bottom>
      <diagonal/>
    </border>
    <border>
      <left style="medium">
        <color indexed="8"/>
      </left>
      <right style="thin">
        <color indexed="8"/>
      </right>
      <top style="hair">
        <color indexed="22"/>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bottom style="medium">
        <color indexed="55"/>
      </bottom>
      <diagonal/>
    </border>
    <border>
      <left/>
      <right style="medium">
        <color indexed="55"/>
      </right>
      <top/>
      <bottom style="medium">
        <color indexed="55"/>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64"/>
      </top>
      <bottom/>
      <diagonal/>
    </border>
    <border>
      <left style="medium">
        <color indexed="64"/>
      </left>
      <right style="thin">
        <color indexed="8"/>
      </right>
      <top/>
      <bottom style="medium">
        <color indexed="64"/>
      </bottom>
      <diagonal/>
    </border>
    <border>
      <left style="thin">
        <color indexed="64"/>
      </left>
      <right style="hair">
        <color indexed="55"/>
      </right>
      <top style="thin">
        <color indexed="64"/>
      </top>
      <bottom style="medium">
        <color indexed="64"/>
      </bottom>
      <diagonal/>
    </border>
    <border>
      <left style="hair">
        <color indexed="55"/>
      </left>
      <right style="hair">
        <color indexed="55"/>
      </right>
      <top style="thin">
        <color indexed="64"/>
      </top>
      <bottom style="medium">
        <color indexed="64"/>
      </bottom>
      <diagonal/>
    </border>
    <border>
      <left style="thin">
        <color indexed="64"/>
      </left>
      <right style="thin">
        <color indexed="22"/>
      </right>
      <top style="thin">
        <color indexed="64"/>
      </top>
      <bottom style="medium">
        <color indexed="64"/>
      </bottom>
      <diagonal/>
    </border>
    <border>
      <left style="thin">
        <color indexed="64"/>
      </left>
      <right style="thin">
        <color indexed="22"/>
      </right>
      <top/>
      <bottom style="thin">
        <color indexed="64"/>
      </bottom>
      <diagonal/>
    </border>
    <border>
      <left style="medium">
        <color indexed="64"/>
      </left>
      <right/>
      <top/>
      <bottom style="hair">
        <color indexed="22"/>
      </bottom>
      <diagonal/>
    </border>
    <border>
      <left style="thin">
        <color indexed="64"/>
      </left>
      <right style="thin">
        <color indexed="64"/>
      </right>
      <top/>
      <bottom style="hair">
        <color indexed="22"/>
      </bottom>
      <diagonal/>
    </border>
    <border>
      <left style="hair">
        <color indexed="22"/>
      </left>
      <right style="medium">
        <color indexed="64"/>
      </right>
      <top style="hair">
        <color indexed="22"/>
      </top>
      <bottom style="thin">
        <color auto="1"/>
      </bottom>
      <diagonal/>
    </border>
    <border>
      <left style="medium">
        <color indexed="64"/>
      </left>
      <right style="medium">
        <color indexed="64"/>
      </right>
      <top style="hair">
        <color indexed="22"/>
      </top>
      <bottom style="thin">
        <color indexed="64"/>
      </bottom>
      <diagonal/>
    </border>
    <border>
      <left style="thin">
        <color indexed="8"/>
      </left>
      <right/>
      <top/>
      <bottom style="medium">
        <color indexed="8"/>
      </bottom>
      <diagonal/>
    </border>
    <border>
      <left/>
      <right/>
      <top/>
      <bottom style="medium">
        <color indexed="8"/>
      </bottom>
      <diagonal/>
    </border>
    <border>
      <left style="medium">
        <color indexed="64"/>
      </left>
      <right style="medium">
        <color indexed="64"/>
      </right>
      <top/>
      <bottom style="medium">
        <color indexed="8"/>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22"/>
      </bottom>
      <diagonal/>
    </border>
    <border>
      <left style="medium">
        <color indexed="64"/>
      </left>
      <right style="medium">
        <color indexed="64"/>
      </right>
      <top style="hair">
        <color indexed="22"/>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hair">
        <color indexed="22"/>
      </top>
      <bottom style="hair">
        <color indexed="22"/>
      </bottom>
      <diagonal/>
    </border>
    <border>
      <left style="thin">
        <color theme="0" tint="-0.24994659260841701"/>
      </left>
      <right style="thin">
        <color theme="0" tint="-0.24994659260841701"/>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theme="0" tint="-0.24994659260841701"/>
      </left>
      <right style="medium">
        <color auto="1"/>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55"/>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thin">
        <color indexed="64"/>
      </top>
      <bottom style="hair">
        <color indexed="22"/>
      </bottom>
      <diagonal/>
    </border>
    <border>
      <left style="thin">
        <color indexed="64"/>
      </left>
      <right style="medium">
        <color indexed="64"/>
      </right>
      <top style="hair">
        <color indexed="22"/>
      </top>
      <bottom style="hair">
        <color indexed="22"/>
      </bottom>
      <diagonal/>
    </border>
    <border>
      <left style="thin">
        <color indexed="64"/>
      </left>
      <right style="medium">
        <color indexed="64"/>
      </right>
      <top style="hair">
        <color indexed="22"/>
      </top>
      <bottom style="thin">
        <color indexed="64"/>
      </bottom>
      <diagonal/>
    </border>
    <border>
      <left style="medium">
        <color indexed="64"/>
      </left>
      <right style="thin">
        <color indexed="8"/>
      </right>
      <top style="thin">
        <color indexed="64"/>
      </top>
      <bottom/>
      <diagonal/>
    </border>
    <border>
      <left style="thin">
        <color indexed="64"/>
      </left>
      <right style="hair">
        <color indexed="55"/>
      </right>
      <top/>
      <bottom style="medium">
        <color indexed="64"/>
      </bottom>
      <diagonal/>
    </border>
    <border>
      <left style="hair">
        <color indexed="55"/>
      </left>
      <right style="hair">
        <color indexed="55"/>
      </right>
      <top/>
      <bottom style="medium">
        <color indexed="64"/>
      </bottom>
      <diagonal/>
    </border>
    <border>
      <left style="hair">
        <color indexed="55"/>
      </left>
      <right style="medium">
        <color indexed="64"/>
      </right>
      <top/>
      <bottom style="medium">
        <color indexed="64"/>
      </bottom>
      <diagonal/>
    </border>
    <border>
      <left/>
      <right/>
      <top style="thick">
        <color indexed="64"/>
      </top>
      <bottom/>
      <diagonal/>
    </border>
    <border>
      <left style="thick">
        <color indexed="64"/>
      </left>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hair">
        <color rgb="FFC0C0C0"/>
      </bottom>
      <diagonal/>
    </border>
    <border>
      <left/>
      <right style="thin">
        <color indexed="64"/>
      </right>
      <top style="thin">
        <color indexed="64"/>
      </top>
      <bottom style="hair">
        <color rgb="FFC0C0C0"/>
      </bottom>
      <diagonal/>
    </border>
    <border>
      <left style="thin">
        <color indexed="64"/>
      </left>
      <right style="hair">
        <color rgb="FFC0C0C0"/>
      </right>
      <top style="thin">
        <color indexed="64"/>
      </top>
      <bottom style="hair">
        <color rgb="FFC0C0C0"/>
      </bottom>
      <diagonal/>
    </border>
    <border>
      <left style="hair">
        <color rgb="FFC0C0C0"/>
      </left>
      <right style="hair">
        <color rgb="FFC0C0C0"/>
      </right>
      <top style="thin">
        <color indexed="64"/>
      </top>
      <bottom style="hair">
        <color rgb="FFC0C0C0"/>
      </bottom>
      <diagonal/>
    </border>
    <border>
      <left style="hair">
        <color rgb="FFC0C0C0"/>
      </left>
      <right style="medium">
        <color indexed="64"/>
      </right>
      <top style="thin">
        <color indexed="64"/>
      </top>
      <bottom style="hair">
        <color rgb="FFC0C0C0"/>
      </bottom>
      <diagonal/>
    </border>
    <border>
      <left style="medium">
        <color indexed="64"/>
      </left>
      <right style="medium">
        <color indexed="64"/>
      </right>
      <top style="thin">
        <color indexed="64"/>
      </top>
      <bottom style="hair">
        <color rgb="FFC0C0C0"/>
      </bottom>
      <diagonal/>
    </border>
    <border>
      <left style="medium">
        <color indexed="64"/>
      </left>
      <right style="thin">
        <color indexed="64"/>
      </right>
      <top style="hair">
        <color rgb="FFC0C0C0"/>
      </top>
      <bottom style="hair">
        <color rgb="FFC0C0C0"/>
      </bottom>
      <diagonal/>
    </border>
    <border>
      <left style="thin">
        <color indexed="64"/>
      </left>
      <right style="hair">
        <color rgb="FFC0C0C0"/>
      </right>
      <top style="hair">
        <color rgb="FFC0C0C0"/>
      </top>
      <bottom style="hair">
        <color rgb="FFC0C0C0"/>
      </bottom>
      <diagonal/>
    </border>
    <border>
      <left style="hair">
        <color rgb="FFC0C0C0"/>
      </left>
      <right style="hair">
        <color rgb="FFC0C0C0"/>
      </right>
      <top style="hair">
        <color rgb="FFC0C0C0"/>
      </top>
      <bottom style="hair">
        <color rgb="FFC0C0C0"/>
      </bottom>
      <diagonal/>
    </border>
    <border>
      <left style="hair">
        <color rgb="FFC0C0C0"/>
      </left>
      <right style="medium">
        <color indexed="64"/>
      </right>
      <top style="hair">
        <color rgb="FFC0C0C0"/>
      </top>
      <bottom style="hair">
        <color rgb="FFC0C0C0"/>
      </bottom>
      <diagonal/>
    </border>
    <border>
      <left style="medium">
        <color indexed="64"/>
      </left>
      <right style="medium">
        <color indexed="64"/>
      </right>
      <top style="hair">
        <color rgb="FFC0C0C0"/>
      </top>
      <bottom style="hair">
        <color rgb="FFC0C0C0"/>
      </bottom>
      <diagonal/>
    </border>
    <border>
      <left style="medium">
        <color indexed="64"/>
      </left>
      <right style="thin">
        <color indexed="64"/>
      </right>
      <top style="thin">
        <color rgb="FF000000"/>
      </top>
      <bottom style="medium">
        <color indexed="64"/>
      </bottom>
      <diagonal/>
    </border>
    <border>
      <left style="thin">
        <color rgb="FFC0C0C0"/>
      </left>
      <right style="thin">
        <color rgb="FFC0C0C0"/>
      </right>
      <top style="thin">
        <color indexed="64"/>
      </top>
      <bottom style="medium">
        <color indexed="64"/>
      </bottom>
      <diagonal/>
    </border>
    <border>
      <left style="medium">
        <color indexed="64"/>
      </left>
      <right/>
      <top/>
      <bottom style="thin">
        <color rgb="FF000000"/>
      </bottom>
      <diagonal/>
    </border>
    <border>
      <left style="thin">
        <color indexed="64"/>
      </left>
      <right style="thin">
        <color indexed="64"/>
      </right>
      <top style="thin">
        <color indexed="64"/>
      </top>
      <bottom style="hair">
        <color rgb="FFC0C0C0"/>
      </bottom>
      <diagonal/>
    </border>
    <border>
      <left style="thin">
        <color indexed="64"/>
      </left>
      <right style="thin">
        <color indexed="64"/>
      </right>
      <top style="hair">
        <color rgb="FFC0C0C0"/>
      </top>
      <bottom style="hair">
        <color rgb="FFC0C0C0"/>
      </bottom>
      <diagonal/>
    </border>
    <border>
      <left style="medium">
        <color indexed="64"/>
      </left>
      <right/>
      <top style="thin">
        <color rgb="FF000000"/>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rgb="FFC0C0C0"/>
      </bottom>
      <diagonal/>
    </border>
    <border>
      <left/>
      <right style="thin">
        <color indexed="64"/>
      </right>
      <top/>
      <bottom style="hair">
        <color rgb="FFC0C0C0"/>
      </bottom>
      <diagonal/>
    </border>
    <border>
      <left style="medium">
        <color indexed="64"/>
      </left>
      <right style="thin">
        <color indexed="64"/>
      </right>
      <top style="thin">
        <color indexed="8"/>
      </top>
      <bottom style="thin">
        <color indexed="64"/>
      </bottom>
      <diagonal/>
    </border>
    <border>
      <left style="medium">
        <color indexed="64"/>
      </left>
      <right style="thin">
        <color indexed="64"/>
      </right>
      <top style="hair">
        <color indexed="22"/>
      </top>
      <bottom style="thin">
        <color indexed="64"/>
      </bottom>
      <diagonal/>
    </border>
    <border>
      <left style="medium">
        <color indexed="64"/>
      </left>
      <right style="medium">
        <color indexed="64"/>
      </right>
      <top style="thin">
        <color indexed="8"/>
      </top>
      <bottom style="hair">
        <color indexed="22"/>
      </bottom>
      <diagonal/>
    </border>
    <border>
      <left style="medium">
        <color indexed="64"/>
      </left>
      <right style="medium">
        <color indexed="64"/>
      </right>
      <top style="hair">
        <color indexed="22"/>
      </top>
      <bottom style="thin">
        <color indexed="8"/>
      </bottom>
      <diagonal/>
    </border>
    <border>
      <left style="medium">
        <color indexed="64"/>
      </left>
      <right/>
      <top style="thin">
        <color indexed="8"/>
      </top>
      <bottom style="medium">
        <color indexed="64"/>
      </bottom>
      <diagonal/>
    </border>
    <border>
      <left style="thin">
        <color indexed="64"/>
      </left>
      <right style="thin">
        <color indexed="22"/>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8"/>
      </right>
      <top style="thin">
        <color indexed="64"/>
      </top>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top/>
      <bottom style="medium">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thin">
        <color indexed="8"/>
      </right>
      <top/>
      <bottom/>
      <diagonal/>
    </border>
    <border>
      <left style="thin">
        <color indexed="8"/>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hair">
        <color indexed="22"/>
      </right>
      <top style="hair">
        <color indexed="22"/>
      </top>
      <bottom/>
      <diagonal/>
    </border>
    <border>
      <left style="thin">
        <color indexed="64"/>
      </left>
      <right style="medium">
        <color indexed="64"/>
      </right>
      <top style="hair">
        <color indexed="22"/>
      </top>
      <bottom/>
      <diagonal/>
    </border>
    <border>
      <left style="medium">
        <color indexed="64"/>
      </left>
      <right style="medium">
        <color indexed="64"/>
      </right>
      <top style="hair">
        <color indexed="22"/>
      </top>
      <bottom style="hair">
        <color theme="0" tint="-0.14999847407452621"/>
      </bottom>
      <diagonal/>
    </border>
    <border>
      <left style="medium">
        <color indexed="64"/>
      </left>
      <right style="thin">
        <color indexed="64"/>
      </right>
      <top style="hair">
        <color indexed="22"/>
      </top>
      <bottom style="hair">
        <color theme="0" tint="-0.14999847407452621"/>
      </bottom>
      <diagonal/>
    </border>
    <border>
      <left style="thin">
        <color indexed="64"/>
      </left>
      <right style="thin">
        <color indexed="64"/>
      </right>
      <top style="hair">
        <color indexed="22"/>
      </top>
      <bottom style="hair">
        <color theme="0" tint="-0.14999847407452621"/>
      </bottom>
      <diagonal/>
    </border>
    <border>
      <left/>
      <right style="thin">
        <color indexed="64"/>
      </right>
      <top style="hair">
        <color theme="0" tint="-0.14999847407452621"/>
      </top>
      <bottom style="thin">
        <color indexed="64"/>
      </bottom>
      <diagonal/>
    </border>
    <border>
      <left style="medium">
        <color indexed="64"/>
      </left>
      <right style="medium">
        <color indexed="64"/>
      </right>
      <top/>
      <bottom style="thin">
        <color indexed="8"/>
      </bottom>
      <diagonal/>
    </border>
    <border>
      <left style="thin">
        <color indexed="64"/>
      </left>
      <right style="thin">
        <color indexed="64"/>
      </right>
      <top style="hair">
        <color theme="0" tint="-0.14999847407452621"/>
      </top>
      <bottom style="thin">
        <color indexed="64"/>
      </bottom>
      <diagonal/>
    </border>
    <border>
      <left style="thin">
        <color indexed="64"/>
      </left>
      <right style="medium">
        <color indexed="64"/>
      </right>
      <top style="hair">
        <color indexed="22"/>
      </top>
      <bottom style="hair">
        <color theme="0" tint="-0.14999847407452621"/>
      </bottom>
      <diagonal/>
    </border>
    <border>
      <left style="thin">
        <color indexed="64"/>
      </left>
      <right style="medium">
        <color indexed="64"/>
      </right>
      <top style="hair">
        <color theme="0" tint="-0.14999847407452621"/>
      </top>
      <bottom style="thin">
        <color indexed="64"/>
      </bottom>
      <diagonal/>
    </border>
    <border>
      <left style="medium">
        <color indexed="64"/>
      </left>
      <right style="thin">
        <color indexed="64"/>
      </right>
      <top/>
      <bottom style="hair">
        <color indexed="22"/>
      </bottom>
      <diagonal/>
    </border>
    <border>
      <left style="medium">
        <color indexed="64"/>
      </left>
      <right style="thin">
        <color indexed="64"/>
      </right>
      <top style="thin">
        <color indexed="8"/>
      </top>
      <bottom/>
      <diagonal/>
    </border>
    <border>
      <left style="medium">
        <color indexed="64"/>
      </left>
      <right style="medium">
        <color indexed="64"/>
      </right>
      <top style="thin">
        <color indexed="8"/>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hair">
        <color indexed="22"/>
      </right>
      <top/>
      <bottom style="hair">
        <color indexed="22"/>
      </bottom>
      <diagonal/>
    </border>
    <border>
      <left style="hair">
        <color indexed="22"/>
      </left>
      <right style="hair">
        <color indexed="22"/>
      </right>
      <top/>
      <bottom style="hair">
        <color indexed="22"/>
      </bottom>
      <diagonal/>
    </border>
    <border>
      <left style="hair">
        <color indexed="22"/>
      </left>
      <right style="medium">
        <color indexed="64"/>
      </right>
      <top/>
      <bottom style="hair">
        <color indexed="22"/>
      </bottom>
      <diagonal/>
    </border>
    <border>
      <left style="medium">
        <color indexed="64"/>
      </left>
      <right style="thin">
        <color indexed="64"/>
      </right>
      <top style="thin">
        <color rgb="FF000000"/>
      </top>
      <bottom/>
      <diagonal/>
    </border>
    <border>
      <left style="medium">
        <color indexed="64"/>
      </left>
      <right style="thin">
        <color indexed="64"/>
      </right>
      <top style="hair">
        <color rgb="FFC0C0C0"/>
      </top>
      <bottom/>
      <diagonal/>
    </border>
    <border>
      <left style="thin">
        <color indexed="64"/>
      </left>
      <right style="thin">
        <color indexed="64"/>
      </right>
      <top style="hair">
        <color rgb="FFC0C0C0"/>
      </top>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22"/>
      </left>
      <right style="medium">
        <color indexed="64"/>
      </right>
      <top style="hair">
        <color indexed="22"/>
      </top>
      <bottom style="thin">
        <color auto="1"/>
      </bottom>
      <diagonal/>
    </border>
    <border>
      <left style="medium">
        <color indexed="64"/>
      </left>
      <right style="medium">
        <color indexed="64"/>
      </right>
      <top style="hair">
        <color indexed="22"/>
      </top>
      <bottom style="thin">
        <color indexed="64"/>
      </bottom>
      <diagonal/>
    </border>
  </borders>
  <cellStyleXfs count="23">
    <xf numFmtId="0" fontId="0" fillId="0" borderId="0"/>
    <xf numFmtId="43" fontId="2" fillId="0" borderId="0" applyFont="0" applyFill="0" applyBorder="0" applyAlignment="0" applyProtection="0"/>
    <xf numFmtId="14" fontId="14" fillId="0" borderId="0">
      <protection locked="0"/>
    </xf>
    <xf numFmtId="44" fontId="2" fillId="0" borderId="0" applyFont="0" applyFill="0" applyBorder="0" applyAlignment="0" applyProtection="0"/>
    <xf numFmtId="14" fontId="14" fillId="0" borderId="0">
      <protection locked="0"/>
    </xf>
    <xf numFmtId="14" fontId="14" fillId="0" borderId="0">
      <protection locked="0"/>
    </xf>
    <xf numFmtId="14" fontId="14" fillId="0" borderId="0">
      <protection locked="0"/>
    </xf>
    <xf numFmtId="38" fontId="18" fillId="2" borderId="0" applyNumberFormat="0" applyBorder="0" applyAlignment="0" applyProtection="0"/>
    <xf numFmtId="14" fontId="14" fillId="0" borderId="0">
      <protection locked="0"/>
    </xf>
    <xf numFmtId="14" fontId="14" fillId="0" borderId="0">
      <protection locked="0"/>
    </xf>
    <xf numFmtId="0" fontId="3" fillId="0" borderId="0" applyNumberFormat="0" applyFill="0" applyBorder="0" applyAlignment="0" applyProtection="0">
      <alignment vertical="top"/>
      <protection locked="0"/>
    </xf>
    <xf numFmtId="10" fontId="18" fillId="3" borderId="1" applyNumberFormat="0" applyBorder="0" applyAlignment="0" applyProtection="0"/>
    <xf numFmtId="37" fontId="20" fillId="0" borderId="0"/>
    <xf numFmtId="167" fontId="21" fillId="0" borderId="0"/>
    <xf numFmtId="0" fontId="14" fillId="0" borderId="0"/>
    <xf numFmtId="0" fontId="19" fillId="0" borderId="0"/>
    <xf numFmtId="9" fontId="2" fillId="0" borderId="0" applyFont="0" applyFill="0" applyBorder="0" applyAlignment="0" applyProtection="0"/>
    <xf numFmtId="10" fontId="14" fillId="0" borderId="0" applyFont="0" applyFill="0" applyBorder="0" applyAlignment="0" applyProtection="0"/>
    <xf numFmtId="14" fontId="14" fillId="0" borderId="2">
      <protection locked="0"/>
    </xf>
    <xf numFmtId="0" fontId="1" fillId="0" borderId="0"/>
    <xf numFmtId="44" fontId="2" fillId="0" borderId="0" applyFont="0" applyFill="0" applyBorder="0" applyAlignment="0" applyProtection="0"/>
    <xf numFmtId="0" fontId="39" fillId="0" borderId="0"/>
    <xf numFmtId="0" fontId="2" fillId="0" borderId="0"/>
  </cellStyleXfs>
  <cellXfs count="907">
    <xf numFmtId="0" fontId="0" fillId="0" borderId="0" xfId="0"/>
    <xf numFmtId="0" fontId="4" fillId="0" borderId="0" xfId="0" applyFont="1"/>
    <xf numFmtId="165" fontId="4" fillId="0" borderId="0" xfId="1" applyNumberFormat="1" applyFont="1" applyBorder="1" applyProtection="1"/>
    <xf numFmtId="0" fontId="5" fillId="0" borderId="0" xfId="0" applyFont="1" applyAlignment="1">
      <alignment horizontal="left" vertical="center"/>
    </xf>
    <xf numFmtId="38" fontId="4" fillId="4" borderId="4" xfId="3" applyNumberFormat="1" applyFont="1" applyFill="1" applyBorder="1" applyAlignment="1" applyProtection="1"/>
    <xf numFmtId="0" fontId="10" fillId="0" borderId="0" xfId="0" applyFont="1"/>
    <xf numFmtId="165" fontId="7" fillId="0" borderId="5" xfId="1" applyNumberFormat="1" applyFont="1" applyFill="1" applyBorder="1" applyAlignment="1" applyProtection="1">
      <alignment horizontal="center" vertical="center"/>
    </xf>
    <xf numFmtId="0" fontId="8" fillId="0" borderId="0" xfId="0" applyFont="1"/>
    <xf numFmtId="165" fontId="10" fillId="0" borderId="0" xfId="1" applyNumberFormat="1" applyFont="1" applyProtection="1"/>
    <xf numFmtId="164" fontId="7" fillId="0" borderId="0" xfId="0" applyNumberFormat="1" applyFont="1"/>
    <xf numFmtId="165" fontId="7" fillId="0" borderId="0" xfId="1" applyNumberFormat="1" applyFont="1" applyFill="1" applyBorder="1" applyAlignment="1" applyProtection="1">
      <alignment horizontal="center" vertical="center"/>
    </xf>
    <xf numFmtId="38" fontId="8" fillId="0" borderId="7" xfId="3" applyNumberFormat="1" applyFont="1" applyFill="1" applyBorder="1" applyAlignment="1" applyProtection="1"/>
    <xf numFmtId="0" fontId="4" fillId="0" borderId="11" xfId="0" applyFont="1" applyBorder="1" applyAlignment="1">
      <alignment horizontal="left" wrapText="1"/>
    </xf>
    <xf numFmtId="165" fontId="8" fillId="0" borderId="12" xfId="1" applyNumberFormat="1" applyFont="1" applyBorder="1" applyAlignment="1" applyProtection="1"/>
    <xf numFmtId="165" fontId="8" fillId="0" borderId="13" xfId="1" applyNumberFormat="1" applyFont="1" applyBorder="1" applyAlignment="1" applyProtection="1"/>
    <xf numFmtId="0" fontId="4" fillId="0" borderId="6" xfId="0" applyFont="1" applyBorder="1" applyAlignment="1">
      <alignment horizontal="left" wrapText="1"/>
    </xf>
    <xf numFmtId="5" fontId="7" fillId="0" borderId="15" xfId="3" applyNumberFormat="1" applyFont="1" applyFill="1" applyBorder="1" applyAlignment="1" applyProtection="1">
      <alignment horizontal="center"/>
    </xf>
    <xf numFmtId="0" fontId="7" fillId="0" borderId="16" xfId="0" applyFont="1" applyBorder="1" applyAlignment="1">
      <alignment horizontal="left" vertical="center" wrapText="1"/>
    </xf>
    <xf numFmtId="5" fontId="7" fillId="0" borderId="15" xfId="3" applyNumberFormat="1" applyFont="1" applyFill="1" applyBorder="1" applyAlignment="1" applyProtection="1">
      <alignment horizontal="center" vertical="center"/>
    </xf>
    <xf numFmtId="0" fontId="7" fillId="0" borderId="17" xfId="0" applyFont="1" applyBorder="1" applyAlignment="1">
      <alignment horizontal="left" vertical="center" wrapText="1"/>
    </xf>
    <xf numFmtId="165" fontId="8" fillId="0" borderId="18" xfId="1" applyNumberFormat="1" applyFont="1" applyFill="1" applyBorder="1" applyAlignment="1" applyProtection="1"/>
    <xf numFmtId="165" fontId="8" fillId="0" borderId="0" xfId="1" applyNumberFormat="1" applyFont="1" applyBorder="1" applyAlignment="1" applyProtection="1"/>
    <xf numFmtId="0" fontId="4" fillId="0" borderId="19" xfId="0" applyFont="1" applyBorder="1" applyAlignment="1">
      <alignment horizontal="left" wrapText="1"/>
    </xf>
    <xf numFmtId="0" fontId="4" fillId="0" borderId="16" xfId="0" applyFont="1" applyBorder="1" applyAlignment="1">
      <alignment horizontal="left" wrapText="1"/>
    </xf>
    <xf numFmtId="0" fontId="8" fillId="0" borderId="20" xfId="0" applyFont="1" applyBorder="1" applyAlignment="1">
      <alignment horizontal="left" wrapText="1" indent="1"/>
    </xf>
    <xf numFmtId="0" fontId="8" fillId="0" borderId="21" xfId="0" applyFont="1" applyBorder="1" applyAlignment="1">
      <alignment horizontal="left" wrapText="1" indent="1"/>
    </xf>
    <xf numFmtId="0" fontId="8" fillId="0" borderId="22" xfId="0" applyFont="1" applyBorder="1" applyAlignment="1">
      <alignment horizontal="left" wrapText="1" indent="1"/>
    </xf>
    <xf numFmtId="0" fontId="8" fillId="0" borderId="23" xfId="0" applyFont="1" applyBorder="1" applyAlignment="1">
      <alignment horizontal="left" wrapText="1" indent="1"/>
    </xf>
    <xf numFmtId="38" fontId="8" fillId="0" borderId="0" xfId="3" applyNumberFormat="1" applyFont="1" applyFill="1" applyBorder="1" applyAlignment="1" applyProtection="1"/>
    <xf numFmtId="0" fontId="8" fillId="0" borderId="27" xfId="0" applyFont="1" applyBorder="1" applyAlignment="1">
      <alignment horizontal="left" wrapText="1" indent="1"/>
    </xf>
    <xf numFmtId="0" fontId="4" fillId="4" borderId="29" xfId="0" applyFont="1" applyFill="1" applyBorder="1" applyAlignment="1">
      <alignment horizontal="right" wrapText="1"/>
    </xf>
    <xf numFmtId="0" fontId="8" fillId="0" borderId="30" xfId="0" applyFont="1" applyBorder="1" applyAlignment="1">
      <alignment horizontal="left" wrapText="1" indent="1"/>
    </xf>
    <xf numFmtId="38" fontId="8" fillId="0" borderId="15" xfId="3" applyNumberFormat="1" applyFont="1" applyFill="1" applyBorder="1" applyAlignment="1" applyProtection="1"/>
    <xf numFmtId="5" fontId="8" fillId="0" borderId="26" xfId="3" applyNumberFormat="1" applyFont="1" applyFill="1" applyBorder="1" applyAlignment="1" applyProtection="1">
      <alignment horizontal="left" indent="1"/>
    </xf>
    <xf numFmtId="0" fontId="8" fillId="0" borderId="31" xfId="0" applyFont="1" applyBorder="1" applyAlignment="1">
      <alignment horizontal="left" wrapText="1" indent="1"/>
    </xf>
    <xf numFmtId="0" fontId="7" fillId="0" borderId="32" xfId="0" applyFont="1" applyBorder="1" applyAlignment="1">
      <alignment horizontal="left" vertical="center" wrapText="1"/>
    </xf>
    <xf numFmtId="0" fontId="7" fillId="0" borderId="0" xfId="0" applyFont="1" applyAlignment="1">
      <alignment horizontal="right" wrapText="1"/>
    </xf>
    <xf numFmtId="38" fontId="7" fillId="4" borderId="36" xfId="0" applyNumberFormat="1" applyFont="1" applyFill="1" applyBorder="1" applyAlignment="1">
      <alignment horizontal="right" wrapText="1"/>
    </xf>
    <xf numFmtId="38" fontId="7" fillId="4" borderId="37" xfId="0" applyNumberFormat="1" applyFont="1" applyFill="1" applyBorder="1" applyAlignment="1">
      <alignment horizontal="right" wrapText="1"/>
    </xf>
    <xf numFmtId="38" fontId="7" fillId="4" borderId="38" xfId="0" applyNumberFormat="1" applyFont="1" applyFill="1" applyBorder="1" applyAlignment="1">
      <alignment horizontal="right" wrapText="1"/>
    </xf>
    <xf numFmtId="38" fontId="7" fillId="7" borderId="38" xfId="0" applyNumberFormat="1" applyFont="1" applyFill="1" applyBorder="1" applyAlignment="1">
      <alignment horizontal="right" wrapText="1"/>
    </xf>
    <xf numFmtId="38" fontId="7" fillId="4" borderId="4" xfId="0" applyNumberFormat="1" applyFont="1" applyFill="1" applyBorder="1" applyAlignment="1">
      <alignment horizontal="right" wrapText="1"/>
    </xf>
    <xf numFmtId="38" fontId="7" fillId="4" borderId="39" xfId="0" applyNumberFormat="1" applyFont="1" applyFill="1" applyBorder="1" applyAlignment="1">
      <alignment horizontal="right" wrapText="1"/>
    </xf>
    <xf numFmtId="38" fontId="7" fillId="7" borderId="10" xfId="0" applyNumberFormat="1" applyFont="1" applyFill="1" applyBorder="1" applyAlignment="1">
      <alignment horizontal="right" wrapText="1"/>
    </xf>
    <xf numFmtId="38" fontId="7" fillId="7" borderId="40" xfId="0" applyNumberFormat="1" applyFont="1" applyFill="1" applyBorder="1" applyAlignment="1">
      <alignment horizontal="right" wrapText="1"/>
    </xf>
    <xf numFmtId="0" fontId="4" fillId="0" borderId="0" xfId="0" applyFont="1" applyAlignment="1">
      <alignment horizontal="center" vertical="center"/>
    </xf>
    <xf numFmtId="165" fontId="4" fillId="0" borderId="0" xfId="1" applyNumberFormat="1" applyFont="1" applyFill="1" applyBorder="1" applyProtection="1"/>
    <xf numFmtId="9" fontId="6" fillId="0" borderId="0" xfId="3" applyNumberFormat="1" applyFont="1" applyFill="1" applyBorder="1" applyAlignment="1" applyProtection="1">
      <alignment horizontal="center" vertical="center"/>
      <protection locked="0"/>
    </xf>
    <xf numFmtId="0" fontId="7" fillId="0" borderId="41" xfId="0" applyFont="1" applyBorder="1" applyAlignment="1">
      <alignment horizontal="center" vertical="center" wrapText="1"/>
    </xf>
    <xf numFmtId="5" fontId="7" fillId="0" borderId="42" xfId="3" applyNumberFormat="1" applyFont="1" applyFill="1" applyBorder="1" applyAlignment="1" applyProtection="1">
      <alignment horizontal="center" vertical="center"/>
    </xf>
    <xf numFmtId="5" fontId="7" fillId="0" borderId="43" xfId="3" applyNumberFormat="1" applyFont="1" applyFill="1" applyBorder="1" applyAlignment="1" applyProtection="1">
      <alignment horizontal="center" vertical="center"/>
    </xf>
    <xf numFmtId="5" fontId="7" fillId="0" borderId="44" xfId="3" applyNumberFormat="1" applyFont="1" applyFill="1" applyBorder="1" applyAlignment="1" applyProtection="1">
      <alignment horizontal="center"/>
    </xf>
    <xf numFmtId="38" fontId="8" fillId="0" borderId="45" xfId="3" applyNumberFormat="1" applyFont="1" applyFill="1" applyBorder="1" applyAlignment="1" applyProtection="1"/>
    <xf numFmtId="38" fontId="8" fillId="0" borderId="44" xfId="3" applyNumberFormat="1" applyFont="1" applyFill="1" applyBorder="1" applyAlignment="1" applyProtection="1"/>
    <xf numFmtId="0" fontId="7" fillId="0" borderId="47" xfId="0" applyFont="1" applyBorder="1" applyAlignment="1">
      <alignment horizontal="center" vertical="center" wrapText="1"/>
    </xf>
    <xf numFmtId="5" fontId="7" fillId="0" borderId="48" xfId="3" applyNumberFormat="1" applyFont="1" applyFill="1" applyBorder="1" applyAlignment="1" applyProtection="1">
      <alignment horizontal="center" vertical="center"/>
    </xf>
    <xf numFmtId="5" fontId="7" fillId="0" borderId="49" xfId="3" applyNumberFormat="1" applyFont="1" applyFill="1" applyBorder="1" applyAlignment="1" applyProtection="1">
      <alignment horizontal="center" vertical="center"/>
    </xf>
    <xf numFmtId="0" fontId="4" fillId="4" borderId="50" xfId="0" applyFont="1" applyFill="1" applyBorder="1" applyAlignment="1">
      <alignment horizontal="right" wrapText="1"/>
    </xf>
    <xf numFmtId="38" fontId="7" fillId="7" borderId="51" xfId="0" applyNumberFormat="1" applyFont="1" applyFill="1" applyBorder="1" applyAlignment="1">
      <alignment horizontal="right" wrapText="1"/>
    </xf>
    <xf numFmtId="38" fontId="7" fillId="7" borderId="25" xfId="0" applyNumberFormat="1" applyFont="1" applyFill="1" applyBorder="1" applyAlignment="1">
      <alignment horizontal="right" wrapText="1"/>
    </xf>
    <xf numFmtId="0" fontId="7" fillId="7" borderId="52" xfId="0" applyFont="1" applyFill="1" applyBorder="1" applyAlignment="1">
      <alignment horizontal="right" wrapText="1"/>
    </xf>
    <xf numFmtId="0" fontId="7" fillId="7" borderId="53" xfId="0" applyFont="1" applyFill="1" applyBorder="1" applyAlignment="1">
      <alignment horizontal="right" wrapText="1"/>
    </xf>
    <xf numFmtId="0" fontId="4" fillId="4" borderId="53" xfId="0" applyFont="1" applyFill="1" applyBorder="1" applyAlignment="1">
      <alignment horizontal="right" wrapText="1"/>
    </xf>
    <xf numFmtId="0" fontId="4" fillId="0" borderId="54" xfId="0" applyFont="1" applyBorder="1" applyAlignment="1">
      <alignment horizontal="left" wrapText="1"/>
    </xf>
    <xf numFmtId="0" fontId="7" fillId="4" borderId="52" xfId="0" applyFont="1" applyFill="1" applyBorder="1" applyAlignment="1">
      <alignment horizontal="right" vertical="center" wrapText="1"/>
    </xf>
    <xf numFmtId="0" fontId="4" fillId="4" borderId="35" xfId="0" applyFont="1" applyFill="1" applyBorder="1" applyAlignment="1">
      <alignment horizontal="right" wrapText="1"/>
    </xf>
    <xf numFmtId="38" fontId="4" fillId="4" borderId="14" xfId="3" applyNumberFormat="1" applyFont="1" applyFill="1" applyBorder="1" applyAlignment="1" applyProtection="1"/>
    <xf numFmtId="38" fontId="7" fillId="0" borderId="0" xfId="0" applyNumberFormat="1" applyFont="1" applyAlignment="1">
      <alignment horizontal="right" wrapText="1"/>
    </xf>
    <xf numFmtId="5" fontId="7" fillId="0" borderId="33" xfId="3" applyNumberFormat="1" applyFont="1" applyFill="1" applyBorder="1" applyAlignment="1" applyProtection="1">
      <alignment horizontal="center"/>
    </xf>
    <xf numFmtId="5" fontId="12" fillId="0" borderId="32" xfId="3" applyNumberFormat="1" applyFont="1" applyFill="1" applyBorder="1" applyAlignment="1" applyProtection="1">
      <alignment horizontal="left"/>
    </xf>
    <xf numFmtId="0" fontId="10"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left" wrapText="1" indent="1"/>
    </xf>
    <xf numFmtId="0" fontId="8" fillId="0" borderId="57" xfId="0" applyFont="1" applyBorder="1" applyAlignment="1">
      <alignment horizontal="left" wrapText="1" indent="1"/>
    </xf>
    <xf numFmtId="0" fontId="8" fillId="0" borderId="33" xfId="0" applyFont="1" applyBorder="1" applyAlignment="1">
      <alignment horizontal="left" wrapText="1" indent="1"/>
    </xf>
    <xf numFmtId="0" fontId="7" fillId="0" borderId="0" xfId="0" applyFont="1" applyAlignment="1">
      <alignment horizontal="center" vertical="center"/>
    </xf>
    <xf numFmtId="0" fontId="11" fillId="0" borderId="0" xfId="0" applyFont="1" applyAlignment="1">
      <alignment horizontal="right" vertical="center" wrapText="1"/>
    </xf>
    <xf numFmtId="0" fontId="8" fillId="0" borderId="0" xfId="0" applyFont="1" applyAlignment="1">
      <alignment horizontal="center"/>
    </xf>
    <xf numFmtId="0" fontId="4" fillId="0" borderId="16" xfId="0" applyFont="1" applyBorder="1" applyAlignment="1">
      <alignment horizont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0" borderId="31" xfId="0" applyFont="1" applyBorder="1" applyAlignment="1">
      <alignment horizontal="center" wrapText="1"/>
    </xf>
    <xf numFmtId="0" fontId="4" fillId="4" borderId="53" xfId="0" applyFont="1" applyFill="1" applyBorder="1" applyAlignment="1">
      <alignment horizontal="center" wrapText="1"/>
    </xf>
    <xf numFmtId="0" fontId="4" fillId="0" borderId="19" xfId="0" applyFont="1" applyBorder="1" applyAlignment="1">
      <alignment horizontal="center" wrapText="1"/>
    </xf>
    <xf numFmtId="0" fontId="4" fillId="4" borderId="29" xfId="0" applyFont="1" applyFill="1" applyBorder="1" applyAlignment="1">
      <alignment horizont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4" fillId="0" borderId="11" xfId="0" applyFont="1" applyBorder="1" applyAlignment="1">
      <alignment horizontal="center" wrapText="1"/>
    </xf>
    <xf numFmtId="0" fontId="8" fillId="0" borderId="30" xfId="0" applyFont="1" applyBorder="1" applyAlignment="1">
      <alignment horizontal="center" wrapText="1"/>
    </xf>
    <xf numFmtId="0" fontId="4" fillId="4" borderId="50" xfId="0" applyFont="1" applyFill="1" applyBorder="1" applyAlignment="1">
      <alignment horizontal="center" wrapText="1"/>
    </xf>
    <xf numFmtId="0" fontId="4" fillId="0" borderId="6" xfId="0" applyFont="1" applyBorder="1" applyAlignment="1">
      <alignment horizontal="center" wrapText="1"/>
    </xf>
    <xf numFmtId="0" fontId="4" fillId="4" borderId="35" xfId="0" applyFont="1" applyFill="1" applyBorder="1" applyAlignment="1">
      <alignment horizontal="center" wrapText="1"/>
    </xf>
    <xf numFmtId="0" fontId="5" fillId="0" borderId="0" xfId="0" applyFont="1" applyAlignment="1">
      <alignment horizontal="center" vertical="center"/>
    </xf>
    <xf numFmtId="0" fontId="11"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5" fontId="7" fillId="0" borderId="32" xfId="3" applyNumberFormat="1" applyFont="1" applyFill="1" applyBorder="1" applyAlignment="1" applyProtection="1">
      <alignment horizontal="left"/>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38" fontId="8" fillId="0" borderId="7" xfId="3" applyNumberFormat="1" applyFont="1" applyFill="1" applyBorder="1" applyAlignment="1" applyProtection="1">
      <alignment vertical="center"/>
    </xf>
    <xf numFmtId="0" fontId="8" fillId="0" borderId="0" xfId="0" applyFont="1" applyAlignment="1">
      <alignment vertical="center"/>
    </xf>
    <xf numFmtId="0" fontId="4" fillId="0" borderId="54" xfId="0" applyFont="1" applyBorder="1" applyAlignment="1">
      <alignment horizontal="center" vertical="center" wrapText="1"/>
    </xf>
    <xf numFmtId="0" fontId="4" fillId="0" borderId="54" xfId="0" applyFont="1" applyBorder="1" applyAlignment="1">
      <alignment horizontal="left" vertical="center"/>
    </xf>
    <xf numFmtId="38" fontId="8" fillId="0" borderId="18" xfId="3" applyNumberFormat="1" applyFont="1" applyFill="1" applyBorder="1" applyAlignment="1" applyProtection="1">
      <alignment vertical="center"/>
    </xf>
    <xf numFmtId="165" fontId="8" fillId="0" borderId="18" xfId="1" applyNumberFormat="1" applyFont="1" applyBorder="1" applyAlignment="1" applyProtection="1">
      <alignment vertical="center"/>
    </xf>
    <xf numFmtId="165" fontId="8" fillId="0" borderId="7" xfId="1" applyNumberFormat="1" applyFont="1" applyBorder="1" applyAlignment="1" applyProtection="1">
      <alignment vertical="center"/>
    </xf>
    <xf numFmtId="0" fontId="7" fillId="2" borderId="6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8" fillId="0" borderId="12" xfId="0" applyFont="1" applyBorder="1" applyAlignment="1">
      <alignment horizontal="center" wrapText="1"/>
    </xf>
    <xf numFmtId="0" fontId="8" fillId="0" borderId="66" xfId="0" applyFont="1" applyBorder="1" applyAlignment="1">
      <alignment horizontal="left" wrapText="1"/>
    </xf>
    <xf numFmtId="0" fontId="8" fillId="0" borderId="13" xfId="0" applyFont="1" applyBorder="1" applyAlignment="1">
      <alignment horizontal="center" wrapText="1"/>
    </xf>
    <xf numFmtId="0" fontId="8" fillId="0" borderId="67" xfId="0" applyFont="1" applyBorder="1" applyAlignment="1">
      <alignment horizontal="left" wrapText="1"/>
    </xf>
    <xf numFmtId="0" fontId="8" fillId="0" borderId="68" xfId="0" applyFont="1" applyBorder="1" applyAlignment="1">
      <alignment horizontal="left" wrapText="1"/>
    </xf>
    <xf numFmtId="0" fontId="15" fillId="0" borderId="0" xfId="0" applyFont="1" applyAlignment="1">
      <alignment horizontal="right" vertical="center"/>
    </xf>
    <xf numFmtId="0" fontId="10" fillId="0" borderId="0" xfId="0" applyFont="1" applyAlignment="1">
      <alignment vertical="center"/>
    </xf>
    <xf numFmtId="0" fontId="7" fillId="4" borderId="52" xfId="0" applyFont="1" applyFill="1" applyBorder="1" applyAlignment="1">
      <alignment horizontal="center" wrapText="1"/>
    </xf>
    <xf numFmtId="0" fontId="7" fillId="4" borderId="52" xfId="0" applyFont="1" applyFill="1" applyBorder="1" applyAlignment="1">
      <alignment horizontal="right" wrapText="1"/>
    </xf>
    <xf numFmtId="38" fontId="7" fillId="4" borderId="51" xfId="0" applyNumberFormat="1" applyFont="1" applyFill="1" applyBorder="1" applyAlignment="1">
      <alignment horizontal="right" wrapText="1"/>
    </xf>
    <xf numFmtId="38" fontId="7" fillId="4" borderId="69" xfId="0" applyNumberFormat="1" applyFont="1" applyFill="1" applyBorder="1" applyAlignment="1">
      <alignment horizontal="right" wrapText="1"/>
    </xf>
    <xf numFmtId="38" fontId="7" fillId="4" borderId="70" xfId="0" applyNumberFormat="1" applyFont="1" applyFill="1" applyBorder="1" applyAlignment="1">
      <alignment horizontal="right" wrapText="1"/>
    </xf>
    <xf numFmtId="38" fontId="7" fillId="4" borderId="71" xfId="0" applyNumberFormat="1" applyFont="1" applyFill="1" applyBorder="1" applyAlignment="1">
      <alignment horizontal="right" wrapText="1"/>
    </xf>
    <xf numFmtId="40" fontId="7" fillId="4" borderId="70" xfId="0" applyNumberFormat="1" applyFont="1" applyFill="1" applyBorder="1" applyAlignment="1">
      <alignment horizontal="right" wrapText="1"/>
    </xf>
    <xf numFmtId="9" fontId="15" fillId="0" borderId="0" xfId="3" applyNumberFormat="1" applyFont="1" applyFill="1" applyBorder="1" applyAlignment="1" applyProtection="1">
      <alignment horizontal="center" vertical="center"/>
    </xf>
    <xf numFmtId="0" fontId="7" fillId="0" borderId="47" xfId="0" applyFont="1" applyBorder="1" applyAlignment="1">
      <alignment horizontal="right" vertical="center" wrapText="1"/>
    </xf>
    <xf numFmtId="38" fontId="7" fillId="4" borderId="72" xfId="0" applyNumberFormat="1" applyFont="1" applyFill="1" applyBorder="1" applyAlignment="1">
      <alignment horizontal="right" wrapText="1"/>
    </xf>
    <xf numFmtId="38" fontId="7" fillId="4" borderId="73" xfId="0" applyNumberFormat="1" applyFont="1" applyFill="1" applyBorder="1" applyAlignment="1">
      <alignment horizontal="right" wrapText="1"/>
    </xf>
    <xf numFmtId="38" fontId="7" fillId="4" borderId="74" xfId="0" applyNumberFormat="1" applyFont="1" applyFill="1" applyBorder="1" applyAlignment="1">
      <alignment horizontal="right" wrapText="1"/>
    </xf>
    <xf numFmtId="0" fontId="7" fillId="0" borderId="0" xfId="0" applyFont="1" applyAlignment="1">
      <alignment horizontal="center" wrapText="1"/>
    </xf>
    <xf numFmtId="40" fontId="7" fillId="4" borderId="71" xfId="0" applyNumberFormat="1" applyFont="1" applyFill="1" applyBorder="1" applyAlignment="1">
      <alignment horizontal="right" wrapText="1"/>
    </xf>
    <xf numFmtId="40" fontId="7" fillId="4" borderId="69" xfId="0" applyNumberFormat="1" applyFont="1" applyFill="1" applyBorder="1" applyAlignment="1">
      <alignment horizontal="right" wrapText="1"/>
    </xf>
    <xf numFmtId="0" fontId="6" fillId="0" borderId="0" xfId="0" applyFont="1" applyAlignment="1">
      <alignment horizontal="left" vertical="center"/>
    </xf>
    <xf numFmtId="0" fontId="7" fillId="2" borderId="1" xfId="0" applyFont="1" applyFill="1" applyBorder="1" applyAlignment="1">
      <alignment horizontal="center"/>
    </xf>
    <xf numFmtId="0" fontId="7" fillId="4" borderId="75" xfId="0" applyFont="1" applyFill="1" applyBorder="1" applyAlignment="1">
      <alignment horizontal="left" wrapText="1"/>
    </xf>
    <xf numFmtId="0" fontId="7" fillId="4" borderId="43" xfId="0" applyFont="1" applyFill="1" applyBorder="1" applyAlignment="1">
      <alignment horizontal="center" wrapText="1"/>
    </xf>
    <xf numFmtId="0" fontId="7" fillId="4" borderId="41" xfId="0" applyFont="1" applyFill="1" applyBorder="1" applyAlignment="1">
      <alignment horizontal="center" wrapText="1"/>
    </xf>
    <xf numFmtId="0" fontId="7" fillId="8" borderId="52" xfId="0" applyFont="1" applyFill="1" applyBorder="1" applyAlignment="1">
      <alignment horizontal="center" wrapText="1"/>
    </xf>
    <xf numFmtId="0" fontId="7" fillId="8" borderId="52" xfId="0" applyFont="1" applyFill="1" applyBorder="1" applyAlignment="1">
      <alignment horizontal="right" wrapText="1"/>
    </xf>
    <xf numFmtId="0" fontId="7" fillId="4" borderId="75" xfId="0" applyFont="1" applyFill="1" applyBorder="1" applyAlignment="1">
      <alignment horizontal="right" wrapText="1"/>
    </xf>
    <xf numFmtId="0" fontId="5" fillId="0" borderId="0" xfId="0" applyFont="1" applyAlignment="1">
      <alignment horizontal="right" vertical="center"/>
    </xf>
    <xf numFmtId="38" fontId="22" fillId="6" borderId="76" xfId="3" applyNumberFormat="1" applyFont="1" applyFill="1" applyBorder="1" applyAlignment="1" applyProtection="1">
      <protection locked="0"/>
    </xf>
    <xf numFmtId="38" fontId="22" fillId="5" borderId="77" xfId="3" applyNumberFormat="1" applyFont="1" applyFill="1" applyBorder="1" applyAlignment="1" applyProtection="1">
      <protection locked="0"/>
    </xf>
    <xf numFmtId="38" fontId="22" fillId="6" borderId="77" xfId="3" applyNumberFormat="1" applyFont="1" applyFill="1" applyBorder="1" applyAlignment="1" applyProtection="1">
      <protection locked="0"/>
    </xf>
    <xf numFmtId="38" fontId="22" fillId="5" borderId="78" xfId="3" applyNumberFormat="1" applyFont="1" applyFill="1" applyBorder="1" applyAlignment="1" applyProtection="1">
      <protection locked="0"/>
    </xf>
    <xf numFmtId="38" fontId="22" fillId="6" borderId="24" xfId="3" applyNumberFormat="1" applyFont="1" applyFill="1" applyBorder="1" applyAlignment="1" applyProtection="1">
      <protection locked="0"/>
    </xf>
    <xf numFmtId="38" fontId="22" fillId="5" borderId="8" xfId="3" applyNumberFormat="1" applyFont="1" applyFill="1" applyBorder="1" applyAlignment="1" applyProtection="1">
      <protection locked="0"/>
    </xf>
    <xf numFmtId="38" fontId="22" fillId="6" borderId="8" xfId="3" applyNumberFormat="1" applyFont="1" applyFill="1" applyBorder="1" applyAlignment="1" applyProtection="1">
      <protection locked="0"/>
    </xf>
    <xf numFmtId="38" fontId="22" fillId="5" borderId="9" xfId="3" applyNumberFormat="1" applyFont="1" applyFill="1" applyBorder="1" applyAlignment="1" applyProtection="1">
      <protection locked="0"/>
    </xf>
    <xf numFmtId="37" fontId="7" fillId="4" borderId="69" xfId="0" applyNumberFormat="1" applyFont="1" applyFill="1" applyBorder="1" applyAlignment="1">
      <alignment horizontal="right" wrapText="1"/>
    </xf>
    <xf numFmtId="37" fontId="7" fillId="4" borderId="70" xfId="0" applyNumberFormat="1" applyFont="1" applyFill="1" applyBorder="1" applyAlignment="1">
      <alignment horizontal="right" wrapText="1"/>
    </xf>
    <xf numFmtId="37" fontId="7" fillId="4" borderId="71" xfId="0" applyNumberFormat="1" applyFont="1" applyFill="1" applyBorder="1" applyAlignment="1">
      <alignment horizontal="right" wrapText="1"/>
    </xf>
    <xf numFmtId="38" fontId="26" fillId="6" borderId="76" xfId="3" applyNumberFormat="1" applyFont="1" applyFill="1" applyBorder="1" applyAlignment="1" applyProtection="1"/>
    <xf numFmtId="38" fontId="26" fillId="5" borderId="77" xfId="3" applyNumberFormat="1" applyFont="1" applyFill="1" applyBorder="1" applyAlignment="1" applyProtection="1"/>
    <xf numFmtId="38" fontId="26" fillId="6" borderId="77" xfId="3" applyNumberFormat="1" applyFont="1" applyFill="1" applyBorder="1" applyAlignment="1" applyProtection="1"/>
    <xf numFmtId="38" fontId="26" fillId="5" borderId="78" xfId="3" applyNumberFormat="1" applyFont="1" applyFill="1" applyBorder="1" applyAlignment="1" applyProtection="1"/>
    <xf numFmtId="38" fontId="26" fillId="6" borderId="24" xfId="3" applyNumberFormat="1" applyFont="1" applyFill="1" applyBorder="1" applyAlignment="1" applyProtection="1"/>
    <xf numFmtId="38" fontId="26" fillId="5" borderId="8" xfId="3" applyNumberFormat="1" applyFont="1" applyFill="1" applyBorder="1" applyAlignment="1" applyProtection="1"/>
    <xf numFmtId="38" fontId="26" fillId="6" borderId="8" xfId="3" applyNumberFormat="1" applyFont="1" applyFill="1" applyBorder="1" applyAlignment="1" applyProtection="1"/>
    <xf numFmtId="38" fontId="26" fillId="5" borderId="9" xfId="3" applyNumberFormat="1" applyFont="1" applyFill="1" applyBorder="1" applyAlignment="1" applyProtection="1"/>
    <xf numFmtId="38" fontId="26" fillId="6" borderId="79" xfId="3" applyNumberFormat="1" applyFont="1" applyFill="1" applyBorder="1" applyAlignment="1" applyProtection="1"/>
    <xf numFmtId="38" fontId="26" fillId="6" borderId="80" xfId="3" applyNumberFormat="1" applyFont="1" applyFill="1" applyBorder="1" applyAlignment="1" applyProtection="1"/>
    <xf numFmtId="38" fontId="26" fillId="6" borderId="81" xfId="3" applyNumberFormat="1" applyFont="1" applyFill="1" applyBorder="1" applyAlignment="1" applyProtection="1"/>
    <xf numFmtId="165" fontId="4" fillId="0" borderId="12" xfId="1" applyNumberFormat="1" applyFont="1" applyBorder="1" applyAlignment="1" applyProtection="1"/>
    <xf numFmtId="165" fontId="4" fillId="0" borderId="13" xfId="1" applyNumberFormat="1" applyFont="1" applyBorder="1" applyAlignment="1" applyProtection="1"/>
    <xf numFmtId="165" fontId="4" fillId="0" borderId="56" xfId="1" applyNumberFormat="1" applyFont="1" applyBorder="1" applyAlignment="1" applyProtection="1"/>
    <xf numFmtId="165" fontId="4" fillId="0" borderId="7" xfId="1" applyNumberFormat="1" applyFont="1" applyFill="1" applyBorder="1" applyAlignment="1" applyProtection="1"/>
    <xf numFmtId="165" fontId="7" fillId="0" borderId="33" xfId="1" applyNumberFormat="1" applyFont="1" applyFill="1" applyBorder="1" applyProtection="1"/>
    <xf numFmtId="165" fontId="4" fillId="0" borderId="0" xfId="1" applyNumberFormat="1" applyFont="1" applyBorder="1" applyAlignment="1" applyProtection="1"/>
    <xf numFmtId="165" fontId="4" fillId="0" borderId="0" xfId="1" applyNumberFormat="1" applyFont="1" applyFill="1" applyBorder="1" applyAlignment="1" applyProtection="1"/>
    <xf numFmtId="165" fontId="4" fillId="0" borderId="7" xfId="1" applyNumberFormat="1" applyFont="1" applyBorder="1" applyAlignment="1" applyProtection="1">
      <alignment vertical="center"/>
    </xf>
    <xf numFmtId="40" fontId="11" fillId="4" borderId="39" xfId="0" applyNumberFormat="1" applyFont="1" applyFill="1" applyBorder="1" applyAlignment="1">
      <alignment horizontal="right" wrapText="1"/>
    </xf>
    <xf numFmtId="165" fontId="16" fillId="0" borderId="0" xfId="1" applyNumberFormat="1" applyFont="1" applyBorder="1" applyProtection="1"/>
    <xf numFmtId="165" fontId="11" fillId="0" borderId="5" xfId="1" applyNumberFormat="1" applyFont="1" applyFill="1" applyBorder="1" applyAlignment="1" applyProtection="1">
      <alignment horizontal="center" vertical="center"/>
    </xf>
    <xf numFmtId="38" fontId="11" fillId="4" borderId="39" xfId="0" applyNumberFormat="1" applyFont="1" applyFill="1" applyBorder="1" applyAlignment="1">
      <alignment horizontal="right" wrapText="1"/>
    </xf>
    <xf numFmtId="40" fontId="11" fillId="8" borderId="39" xfId="0" applyNumberFormat="1" applyFont="1" applyFill="1" applyBorder="1" applyAlignment="1">
      <alignment horizontal="right" wrapText="1"/>
    </xf>
    <xf numFmtId="9" fontId="11" fillId="8" borderId="39" xfId="16" applyFont="1" applyFill="1" applyBorder="1" applyAlignment="1" applyProtection="1">
      <alignment horizontal="right" wrapText="1"/>
    </xf>
    <xf numFmtId="9" fontId="11" fillId="0" borderId="0" xfId="16" applyFont="1" applyFill="1" applyBorder="1" applyAlignment="1" applyProtection="1">
      <alignment horizontal="right" wrapText="1"/>
    </xf>
    <xf numFmtId="165" fontId="9" fillId="0" borderId="0" xfId="1" applyNumberFormat="1" applyFont="1" applyBorder="1" applyProtection="1"/>
    <xf numFmtId="9" fontId="16" fillId="4" borderId="39" xfId="16" applyFont="1" applyFill="1" applyBorder="1" applyAlignment="1" applyProtection="1">
      <alignment horizontal="right" wrapText="1"/>
    </xf>
    <xf numFmtId="0" fontId="27" fillId="0" borderId="0" xfId="0" applyFont="1" applyAlignment="1">
      <alignment horizontal="right" vertical="center"/>
    </xf>
    <xf numFmtId="9" fontId="27" fillId="0" borderId="0" xfId="3" applyNumberFormat="1" applyFont="1" applyFill="1" applyBorder="1" applyAlignment="1" applyProtection="1">
      <alignment horizontal="center" vertical="center"/>
    </xf>
    <xf numFmtId="5" fontId="7" fillId="0" borderId="0" xfId="3" applyNumberFormat="1" applyFont="1" applyFill="1" applyBorder="1" applyAlignment="1" applyProtection="1">
      <alignment horizontal="center" vertical="center"/>
    </xf>
    <xf numFmtId="38" fontId="7" fillId="4" borderId="82" xfId="0" applyNumberFormat="1" applyFont="1" applyFill="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wrapText="1"/>
    </xf>
    <xf numFmtId="0" fontId="22" fillId="6" borderId="1" xfId="0" applyFont="1" applyFill="1" applyBorder="1" applyAlignment="1" applyProtection="1">
      <alignment horizontal="center" wrapText="1"/>
      <protection locked="0"/>
    </xf>
    <xf numFmtId="0" fontId="8" fillId="0" borderId="1" xfId="0" applyFont="1" applyBorder="1" applyAlignment="1">
      <alignment horizontal="center" wrapText="1"/>
    </xf>
    <xf numFmtId="0" fontId="8" fillId="0" borderId="1" xfId="14" applyFont="1" applyBorder="1" applyAlignment="1" applyProtection="1">
      <alignment wrapText="1"/>
      <protection locked="0"/>
    </xf>
    <xf numFmtId="0" fontId="8" fillId="0" borderId="83" xfId="0" applyFont="1" applyBorder="1"/>
    <xf numFmtId="0" fontId="8" fillId="0" borderId="7" xfId="0" applyFont="1" applyBorder="1"/>
    <xf numFmtId="0" fontId="4" fillId="0" borderId="1" xfId="0" applyFont="1" applyBorder="1" applyAlignment="1">
      <alignment horizontal="center" wrapText="1"/>
    </xf>
    <xf numFmtId="0" fontId="4" fillId="0" borderId="1" xfId="0" applyFont="1" applyBorder="1" applyAlignment="1">
      <alignment horizontal="center"/>
    </xf>
    <xf numFmtId="0" fontId="8" fillId="0" borderId="1" xfId="14" applyFont="1" applyBorder="1" applyAlignment="1">
      <alignment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top"/>
    </xf>
    <xf numFmtId="0" fontId="8" fillId="0" borderId="1" xfId="0" applyFont="1" applyBorder="1" applyAlignment="1">
      <alignment vertical="top" wrapText="1"/>
    </xf>
    <xf numFmtId="0" fontId="4" fillId="6" borderId="1" xfId="0" applyFont="1" applyFill="1" applyBorder="1" applyAlignment="1">
      <alignment horizontal="center" vertical="top" wrapText="1"/>
    </xf>
    <xf numFmtId="0" fontId="8" fillId="0" borderId="1" xfId="0" applyFont="1" applyBorder="1" applyAlignment="1">
      <alignment horizontal="center" vertical="center" wrapText="1"/>
    </xf>
    <xf numFmtId="0" fontId="8" fillId="0" borderId="21" xfId="0" applyFont="1" applyBorder="1" applyAlignment="1" applyProtection="1">
      <alignment horizontal="left" wrapText="1" indent="1"/>
      <protection locked="0"/>
    </xf>
    <xf numFmtId="0" fontId="8" fillId="0" borderId="22" xfId="0" applyFont="1" applyBorder="1" applyAlignment="1" applyProtection="1">
      <alignment horizontal="left" wrapText="1" indent="1"/>
      <protection locked="0"/>
    </xf>
    <xf numFmtId="0" fontId="4" fillId="4" borderId="52" xfId="0" applyFont="1" applyFill="1" applyBorder="1" applyAlignment="1">
      <alignment horizontal="right" wrapText="1"/>
    </xf>
    <xf numFmtId="37" fontId="26" fillId="4" borderId="69" xfId="0" applyNumberFormat="1" applyFont="1" applyFill="1" applyBorder="1" applyAlignment="1">
      <alignment horizontal="right" wrapText="1"/>
    </xf>
    <xf numFmtId="37" fontId="26" fillId="4" borderId="70" xfId="0" applyNumberFormat="1" applyFont="1" applyFill="1" applyBorder="1" applyAlignment="1">
      <alignment horizontal="right" wrapText="1"/>
    </xf>
    <xf numFmtId="37" fontId="26" fillId="4" borderId="71" xfId="0" applyNumberFormat="1" applyFont="1" applyFill="1" applyBorder="1" applyAlignment="1">
      <alignment horizontal="right" wrapText="1"/>
    </xf>
    <xf numFmtId="0" fontId="26" fillId="0" borderId="0" xfId="0" applyFont="1"/>
    <xf numFmtId="37" fontId="9" fillId="4" borderId="39" xfId="0" applyNumberFormat="1" applyFont="1" applyFill="1" applyBorder="1" applyAlignment="1">
      <alignment horizontal="right" wrapText="1"/>
    </xf>
    <xf numFmtId="37" fontId="4" fillId="4" borderId="69" xfId="0" applyNumberFormat="1" applyFont="1" applyFill="1" applyBorder="1" applyAlignment="1">
      <alignment horizontal="right" wrapText="1"/>
    </xf>
    <xf numFmtId="37" fontId="4" fillId="4" borderId="70" xfId="0" applyNumberFormat="1" applyFont="1" applyFill="1" applyBorder="1" applyAlignment="1">
      <alignment horizontal="right" wrapText="1"/>
    </xf>
    <xf numFmtId="37" fontId="4" fillId="4" borderId="71" xfId="0" applyNumberFormat="1" applyFont="1" applyFill="1" applyBorder="1" applyAlignment="1">
      <alignment horizontal="right" wrapText="1"/>
    </xf>
    <xf numFmtId="37" fontId="8" fillId="4" borderId="69" xfId="0" applyNumberFormat="1" applyFont="1" applyFill="1" applyBorder="1" applyAlignment="1">
      <alignment horizontal="right" wrapText="1"/>
    </xf>
    <xf numFmtId="37" fontId="8" fillId="4" borderId="70" xfId="0" applyNumberFormat="1" applyFont="1" applyFill="1" applyBorder="1" applyAlignment="1">
      <alignment horizontal="right" wrapText="1"/>
    </xf>
    <xf numFmtId="37" fontId="8" fillId="4" borderId="71" xfId="0" applyNumberFormat="1" applyFont="1" applyFill="1" applyBorder="1" applyAlignment="1">
      <alignment horizontal="right" wrapText="1"/>
    </xf>
    <xf numFmtId="40" fontId="8" fillId="0" borderId="0" xfId="0" applyNumberFormat="1" applyFont="1"/>
    <xf numFmtId="38" fontId="9" fillId="4" borderId="39" xfId="0" applyNumberFormat="1" applyFont="1" applyFill="1" applyBorder="1" applyAlignment="1">
      <alignment horizontal="right" wrapText="1"/>
    </xf>
    <xf numFmtId="165" fontId="17" fillId="0" borderId="0" xfId="1" applyNumberFormat="1" applyFont="1" applyBorder="1" applyProtection="1"/>
    <xf numFmtId="0" fontId="8" fillId="0" borderId="47" xfId="0" applyFont="1" applyBorder="1" applyAlignment="1">
      <alignment horizontal="right" vertical="center" wrapText="1"/>
    </xf>
    <xf numFmtId="5" fontId="4" fillId="0" borderId="48" xfId="3" applyNumberFormat="1" applyFont="1" applyFill="1" applyBorder="1" applyAlignment="1" applyProtection="1">
      <alignment horizontal="center" vertical="center"/>
    </xf>
    <xf numFmtId="5" fontId="4" fillId="0" borderId="49" xfId="3" applyNumberFormat="1" applyFont="1" applyFill="1" applyBorder="1" applyAlignment="1" applyProtection="1">
      <alignment horizontal="center" vertical="center"/>
    </xf>
    <xf numFmtId="165" fontId="9" fillId="0" borderId="5" xfId="1" applyNumberFormat="1" applyFont="1" applyFill="1" applyBorder="1" applyAlignment="1" applyProtection="1">
      <alignment horizontal="center" vertical="center"/>
    </xf>
    <xf numFmtId="0" fontId="8" fillId="4" borderId="52" xfId="0" applyFont="1" applyFill="1" applyBorder="1" applyAlignment="1">
      <alignment horizontal="right" wrapText="1"/>
    </xf>
    <xf numFmtId="38" fontId="4" fillId="4" borderId="72" xfId="0" applyNumberFormat="1" applyFont="1" applyFill="1" applyBorder="1" applyAlignment="1">
      <alignment horizontal="right" wrapText="1"/>
    </xf>
    <xf numFmtId="38" fontId="4" fillId="4" borderId="73" xfId="0" applyNumberFormat="1" applyFont="1" applyFill="1" applyBorder="1" applyAlignment="1">
      <alignment horizontal="right" wrapText="1"/>
    </xf>
    <xf numFmtId="38" fontId="4" fillId="4" borderId="74" xfId="0" applyNumberFormat="1" applyFont="1" applyFill="1" applyBorder="1" applyAlignment="1">
      <alignment horizontal="right" wrapText="1"/>
    </xf>
    <xf numFmtId="40" fontId="4" fillId="4" borderId="69" xfId="0" applyNumberFormat="1" applyFont="1" applyFill="1" applyBorder="1" applyAlignment="1">
      <alignment horizontal="right" wrapText="1"/>
    </xf>
    <xf numFmtId="40" fontId="4" fillId="4" borderId="70" xfId="0" applyNumberFormat="1" applyFont="1" applyFill="1" applyBorder="1" applyAlignment="1">
      <alignment horizontal="right" wrapText="1"/>
    </xf>
    <xf numFmtId="40" fontId="4" fillId="4" borderId="71" xfId="0" applyNumberFormat="1" applyFont="1" applyFill="1" applyBorder="1" applyAlignment="1">
      <alignment horizontal="right" wrapText="1"/>
    </xf>
    <xf numFmtId="0" fontId="4" fillId="8" borderId="52" xfId="0" applyFont="1" applyFill="1" applyBorder="1" applyAlignment="1">
      <alignment horizontal="right" wrapText="1"/>
    </xf>
    <xf numFmtId="40" fontId="8" fillId="8" borderId="69" xfId="0" applyNumberFormat="1" applyFont="1" applyFill="1" applyBorder="1" applyAlignment="1">
      <alignment horizontal="right" wrapText="1"/>
    </xf>
    <xf numFmtId="40" fontId="8" fillId="8" borderId="70" xfId="0" applyNumberFormat="1" applyFont="1" applyFill="1" applyBorder="1" applyAlignment="1">
      <alignment horizontal="right" wrapText="1"/>
    </xf>
    <xf numFmtId="40" fontId="9" fillId="8" borderId="39" xfId="0" applyNumberFormat="1" applyFont="1" applyFill="1" applyBorder="1" applyAlignment="1">
      <alignment horizontal="right" wrapText="1"/>
    </xf>
    <xf numFmtId="9" fontId="8" fillId="8" borderId="70" xfId="16" applyFont="1" applyFill="1" applyBorder="1" applyAlignment="1" applyProtection="1">
      <alignment horizontal="right" wrapText="1"/>
    </xf>
    <xf numFmtId="9" fontId="8" fillId="8" borderId="71" xfId="16" applyFont="1" applyFill="1" applyBorder="1" applyAlignment="1" applyProtection="1">
      <alignment horizontal="right" wrapText="1"/>
    </xf>
    <xf numFmtId="9" fontId="9" fillId="8" borderId="39" xfId="16" applyFont="1" applyFill="1" applyBorder="1" applyAlignment="1" applyProtection="1">
      <alignment horizontal="right" wrapText="1"/>
    </xf>
    <xf numFmtId="0" fontId="4" fillId="4" borderId="52" xfId="0" applyFont="1" applyFill="1" applyBorder="1" applyAlignment="1">
      <alignment horizontal="center" wrapText="1"/>
    </xf>
    <xf numFmtId="0" fontId="4" fillId="0" borderId="47" xfId="0" applyFont="1" applyBorder="1" applyAlignment="1">
      <alignment horizontal="center" vertical="center" wrapText="1"/>
    </xf>
    <xf numFmtId="0" fontId="4" fillId="8" borderId="52" xfId="0" applyFont="1" applyFill="1" applyBorder="1" applyAlignment="1">
      <alignment horizontal="center" wrapText="1"/>
    </xf>
    <xf numFmtId="0" fontId="4" fillId="4" borderId="84" xfId="0" applyFont="1" applyFill="1" applyBorder="1" applyAlignment="1">
      <alignment horizontal="right" wrapText="1"/>
    </xf>
    <xf numFmtId="0" fontId="4" fillId="4" borderId="85" xfId="0" applyFont="1" applyFill="1" applyBorder="1" applyAlignment="1">
      <alignment horizontal="right" wrapText="1"/>
    </xf>
    <xf numFmtId="0" fontId="7" fillId="4" borderId="7" xfId="0" applyFont="1" applyFill="1" applyBorder="1" applyAlignment="1">
      <alignment horizontal="right" vertical="center" wrapText="1"/>
    </xf>
    <xf numFmtId="0" fontId="7" fillId="7" borderId="7" xfId="0" applyFont="1" applyFill="1" applyBorder="1" applyAlignment="1">
      <alignment horizontal="right" wrapText="1"/>
    </xf>
    <xf numFmtId="0" fontId="7" fillId="7" borderId="84" xfId="0" applyFont="1" applyFill="1" applyBorder="1" applyAlignment="1">
      <alignment horizontal="right" wrapText="1"/>
    </xf>
    <xf numFmtId="0" fontId="8" fillId="0" borderId="87" xfId="0" applyFont="1" applyBorder="1" applyAlignment="1">
      <alignment horizontal="left" wrapText="1" indent="1"/>
    </xf>
    <xf numFmtId="5" fontId="8" fillId="0" borderId="20" xfId="3" applyNumberFormat="1" applyFont="1" applyFill="1" applyBorder="1" applyAlignment="1" applyProtection="1">
      <alignment horizontal="left" indent="1"/>
    </xf>
    <xf numFmtId="0" fontId="4" fillId="4" borderId="88" xfId="0" applyFont="1" applyFill="1" applyBorder="1" applyAlignment="1">
      <alignment horizontal="right" wrapText="1"/>
    </xf>
    <xf numFmtId="5" fontId="7" fillId="0" borderId="44" xfId="3" applyNumberFormat="1" applyFont="1" applyFill="1" applyBorder="1" applyAlignment="1" applyProtection="1">
      <alignment horizontal="center" vertical="center"/>
    </xf>
    <xf numFmtId="38" fontId="8" fillId="0" borderId="89" xfId="3" applyNumberFormat="1" applyFont="1" applyFill="1" applyBorder="1" applyAlignment="1" applyProtection="1"/>
    <xf numFmtId="5" fontId="7" fillId="0" borderId="90" xfId="3" applyNumberFormat="1" applyFont="1" applyFill="1" applyBorder="1" applyAlignment="1" applyProtection="1">
      <alignment horizontal="center" vertical="center"/>
    </xf>
    <xf numFmtId="38" fontId="4" fillId="4" borderId="91" xfId="3" applyNumberFormat="1" applyFont="1" applyFill="1" applyBorder="1" applyAlignment="1" applyProtection="1"/>
    <xf numFmtId="5" fontId="4" fillId="0" borderId="92" xfId="3" applyNumberFormat="1" applyFont="1" applyFill="1" applyBorder="1" applyAlignment="1" applyProtection="1">
      <alignment horizontal="center" vertical="center"/>
    </xf>
    <xf numFmtId="0" fontId="8" fillId="0" borderId="93" xfId="0" applyFont="1" applyBorder="1" applyAlignment="1" applyProtection="1">
      <alignment horizontal="left" wrapText="1"/>
      <protection locked="0"/>
    </xf>
    <xf numFmtId="0" fontId="8" fillId="0" borderId="94" xfId="0" applyFont="1" applyBorder="1" applyAlignment="1" applyProtection="1">
      <alignment horizontal="left" wrapText="1"/>
      <protection locked="0"/>
    </xf>
    <xf numFmtId="0" fontId="8" fillId="0" borderId="93" xfId="0" applyFont="1" applyBorder="1" applyAlignment="1" applyProtection="1">
      <alignment horizontal="left" wrapText="1" indent="1"/>
      <protection locked="0"/>
    </xf>
    <xf numFmtId="0" fontId="5" fillId="0" borderId="0" xfId="0" applyFont="1" applyAlignment="1" applyProtection="1">
      <alignment horizontal="left" vertical="center"/>
      <protection locked="0"/>
    </xf>
    <xf numFmtId="38" fontId="7" fillId="3" borderId="96" xfId="3" applyNumberFormat="1" applyFont="1" applyFill="1" applyBorder="1" applyAlignment="1" applyProtection="1">
      <alignment vertical="center"/>
    </xf>
    <xf numFmtId="38" fontId="12" fillId="3" borderId="97" xfId="3" applyNumberFormat="1" applyFont="1" applyFill="1" applyBorder="1" applyAlignment="1" applyProtection="1">
      <alignment horizontal="center" vertical="center"/>
    </xf>
    <xf numFmtId="38" fontId="7" fillId="3" borderId="96" xfId="3" applyNumberFormat="1" applyFont="1" applyFill="1" applyBorder="1" applyAlignment="1" applyProtection="1">
      <alignment horizontal="center" vertical="center"/>
    </xf>
    <xf numFmtId="0" fontId="4" fillId="0" borderId="0" xfId="0" applyFont="1" applyAlignment="1">
      <alignment wrapText="1"/>
    </xf>
    <xf numFmtId="0" fontId="8" fillId="0" borderId="98" xfId="0" applyFont="1" applyBorder="1" applyAlignment="1" applyProtection="1">
      <alignment horizontal="left" wrapText="1"/>
      <protection locked="0"/>
    </xf>
    <xf numFmtId="0" fontId="8" fillId="0" borderId="0" xfId="15" applyFont="1" applyAlignment="1">
      <alignment wrapText="1"/>
    </xf>
    <xf numFmtId="0" fontId="23" fillId="0" borderId="100" xfId="10" applyFont="1" applyBorder="1" applyAlignment="1" applyProtection="1">
      <alignment vertical="center"/>
    </xf>
    <xf numFmtId="0" fontId="23" fillId="0" borderId="101" xfId="10" applyFont="1" applyBorder="1" applyAlignment="1" applyProtection="1">
      <alignment horizontal="right"/>
    </xf>
    <xf numFmtId="0" fontId="23" fillId="0" borderId="102" xfId="10" applyFont="1" applyBorder="1" applyAlignment="1" applyProtection="1">
      <alignment vertical="center"/>
    </xf>
    <xf numFmtId="0" fontId="23" fillId="0" borderId="103" xfId="10" applyFont="1" applyBorder="1" applyAlignment="1" applyProtection="1">
      <alignment horizontal="right"/>
    </xf>
    <xf numFmtId="37" fontId="23" fillId="0" borderId="0" xfId="10" applyNumberFormat="1" applyFont="1" applyAlignment="1" applyProtection="1"/>
    <xf numFmtId="0" fontId="17" fillId="3" borderId="105" xfId="0" applyFont="1" applyFill="1" applyBorder="1" applyAlignment="1">
      <alignment vertical="top" wrapText="1"/>
    </xf>
    <xf numFmtId="0" fontId="17" fillId="3" borderId="106" xfId="0" applyFont="1" applyFill="1" applyBorder="1" applyAlignment="1">
      <alignment vertical="top" wrapText="1"/>
    </xf>
    <xf numFmtId="0" fontId="17" fillId="9" borderId="106" xfId="0" applyFont="1" applyFill="1" applyBorder="1" applyAlignment="1">
      <alignment vertical="top" wrapText="1"/>
    </xf>
    <xf numFmtId="0" fontId="17" fillId="9" borderId="108" xfId="0" applyFont="1" applyFill="1" applyBorder="1" applyAlignment="1">
      <alignment vertical="top" wrapText="1"/>
    </xf>
    <xf numFmtId="0" fontId="8" fillId="3" borderId="102" xfId="0" applyFont="1" applyFill="1" applyBorder="1" applyAlignment="1">
      <alignment horizontal="center" vertical="top" wrapText="1"/>
    </xf>
    <xf numFmtId="0" fontId="8" fillId="3" borderId="106" xfId="0" applyFont="1" applyFill="1" applyBorder="1" applyAlignment="1">
      <alignment vertical="top" wrapText="1"/>
    </xf>
    <xf numFmtId="0" fontId="4" fillId="9" borderId="102" xfId="10" applyFont="1" applyFill="1" applyBorder="1" applyAlignment="1" applyProtection="1">
      <alignment horizontal="center" vertical="top" wrapText="1"/>
    </xf>
    <xf numFmtId="0" fontId="8" fillId="3" borderId="102" xfId="10" applyFont="1" applyFill="1" applyBorder="1" applyAlignment="1" applyProtection="1">
      <alignment horizontal="center" vertical="top" wrapText="1"/>
    </xf>
    <xf numFmtId="0" fontId="4" fillId="9" borderId="107" xfId="10" applyFont="1" applyFill="1" applyBorder="1" applyAlignment="1" applyProtection="1">
      <alignment horizontal="center" vertical="top" wrapText="1"/>
    </xf>
    <xf numFmtId="0" fontId="8" fillId="3" borderId="100" xfId="10" applyFont="1" applyFill="1" applyBorder="1" applyAlignment="1" applyProtection="1">
      <alignment horizontal="center" vertical="top" wrapText="1"/>
    </xf>
    <xf numFmtId="0" fontId="8" fillId="3" borderId="107" xfId="10" applyFont="1" applyFill="1" applyBorder="1" applyAlignment="1" applyProtection="1">
      <alignment horizontal="center" vertical="top" wrapText="1"/>
    </xf>
    <xf numFmtId="0" fontId="17" fillId="3" borderId="109" xfId="0" applyFont="1" applyFill="1" applyBorder="1" applyAlignment="1">
      <alignment vertical="top" wrapText="1"/>
    </xf>
    <xf numFmtId="0" fontId="4" fillId="3" borderId="102" xfId="10" applyFont="1" applyFill="1" applyBorder="1" applyAlignment="1" applyProtection="1">
      <alignment horizontal="center" vertical="top" wrapText="1"/>
    </xf>
    <xf numFmtId="0" fontId="8" fillId="0" borderId="0" xfId="0" applyFont="1" applyAlignment="1">
      <alignment horizontal="left" indent="4"/>
    </xf>
    <xf numFmtId="0" fontId="29" fillId="0" borderId="0" xfId="0" applyFont="1"/>
    <xf numFmtId="0" fontId="9" fillId="0" borderId="110" xfId="0" applyFont="1" applyBorder="1"/>
    <xf numFmtId="0" fontId="9" fillId="0" borderId="111" xfId="0" applyFont="1" applyBorder="1"/>
    <xf numFmtId="0" fontId="9" fillId="0" borderId="112" xfId="0" applyFont="1" applyBorder="1"/>
    <xf numFmtId="0" fontId="30" fillId="3" borderId="113" xfId="0" applyFont="1" applyFill="1" applyBorder="1" applyAlignment="1">
      <alignment wrapText="1"/>
    </xf>
    <xf numFmtId="0" fontId="30" fillId="3" borderId="114" xfId="0" applyFont="1" applyFill="1" applyBorder="1" applyAlignment="1">
      <alignment wrapText="1"/>
    </xf>
    <xf numFmtId="0" fontId="30" fillId="3" borderId="114" xfId="0" applyFont="1" applyFill="1" applyBorder="1" applyAlignment="1">
      <alignment horizontal="center" wrapText="1"/>
    </xf>
    <xf numFmtId="0" fontId="30" fillId="0" borderId="0" xfId="0" applyFont="1"/>
    <xf numFmtId="0" fontId="30" fillId="3" borderId="114" xfId="0" applyFont="1" applyFill="1" applyBorder="1" applyAlignment="1">
      <alignment vertical="center" wrapText="1"/>
    </xf>
    <xf numFmtId="0" fontId="29" fillId="0" borderId="0" xfId="0" applyFont="1" applyAlignment="1">
      <alignment vertical="center"/>
    </xf>
    <xf numFmtId="5" fontId="7" fillId="0" borderId="131" xfId="3" applyNumberFormat="1" applyFont="1" applyFill="1" applyBorder="1" applyAlignment="1" applyProtection="1">
      <alignment horizontal="center" vertical="center"/>
    </xf>
    <xf numFmtId="0" fontId="7" fillId="0" borderId="16"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vertical="center" wrapText="1"/>
    </xf>
    <xf numFmtId="0" fontId="7" fillId="0" borderId="102" xfId="0" applyFont="1" applyBorder="1" applyAlignment="1">
      <alignment horizontal="center" vertical="top" wrapText="1"/>
    </xf>
    <xf numFmtId="0" fontId="8" fillId="0" borderId="141" xfId="0" applyFont="1" applyBorder="1" applyAlignment="1">
      <alignment horizontal="center" wrapText="1"/>
    </xf>
    <xf numFmtId="0" fontId="8" fillId="0" borderId="142" xfId="0" applyFont="1" applyBorder="1" applyAlignment="1" applyProtection="1">
      <alignment horizontal="left" wrapText="1"/>
      <protection locked="0"/>
    </xf>
    <xf numFmtId="38" fontId="22" fillId="5" borderId="143" xfId="3" applyNumberFormat="1" applyFont="1" applyFill="1" applyBorder="1" applyAlignment="1" applyProtection="1">
      <protection locked="0"/>
    </xf>
    <xf numFmtId="165" fontId="4" fillId="0" borderId="144" xfId="1" applyNumberFormat="1" applyFont="1" applyBorder="1" applyAlignment="1" applyProtection="1"/>
    <xf numFmtId="5" fontId="7" fillId="0" borderId="148" xfId="3" applyNumberFormat="1" applyFont="1" applyFill="1" applyBorder="1" applyAlignment="1" applyProtection="1">
      <alignment horizontal="center" vertical="center"/>
    </xf>
    <xf numFmtId="165" fontId="7" fillId="0" borderId="46" xfId="1" applyNumberFormat="1" applyFont="1" applyFill="1" applyBorder="1" applyAlignment="1" applyProtection="1">
      <alignment horizontal="center" vertical="center"/>
    </xf>
    <xf numFmtId="0" fontId="4" fillId="0" borderId="150" xfId="0" applyFont="1" applyBorder="1" applyAlignment="1">
      <alignment horizontal="right" wrapText="1"/>
    </xf>
    <xf numFmtId="38" fontId="4" fillId="0" borderId="150" xfId="3" applyNumberFormat="1" applyFont="1" applyFill="1" applyBorder="1" applyAlignment="1" applyProtection="1"/>
    <xf numFmtId="38" fontId="4" fillId="0" borderId="151" xfId="3" applyNumberFormat="1" applyFont="1" applyFill="1" applyBorder="1" applyAlignment="1" applyProtection="1"/>
    <xf numFmtId="0" fontId="4" fillId="0" borderId="150" xfId="0" applyFont="1" applyBorder="1" applyAlignment="1">
      <alignment horizontal="center" wrapText="1"/>
    </xf>
    <xf numFmtId="38" fontId="31" fillId="10" borderId="1" xfId="3" applyNumberFormat="1" applyFont="1" applyFill="1" applyBorder="1" applyAlignment="1" applyProtection="1">
      <alignment horizontal="center"/>
      <protection locked="0"/>
    </xf>
    <xf numFmtId="165" fontId="4" fillId="0" borderId="152" xfId="1" applyNumberFormat="1" applyFont="1" applyBorder="1" applyAlignment="1" applyProtection="1"/>
    <xf numFmtId="165" fontId="4" fillId="0" borderId="3" xfId="1" applyNumberFormat="1" applyFont="1" applyBorder="1" applyAlignment="1" applyProtection="1"/>
    <xf numFmtId="165" fontId="4" fillId="0" borderId="153" xfId="1" applyNumberFormat="1" applyFont="1" applyBorder="1" applyAlignment="1" applyProtection="1"/>
    <xf numFmtId="38" fontId="4" fillId="4" borderId="88" xfId="3" applyNumberFormat="1" applyFont="1" applyFill="1" applyBorder="1" applyAlignment="1" applyProtection="1"/>
    <xf numFmtId="38" fontId="4" fillId="4" borderId="157" xfId="3" applyNumberFormat="1" applyFont="1" applyFill="1" applyBorder="1" applyAlignment="1" applyProtection="1"/>
    <xf numFmtId="0" fontId="7" fillId="0" borderId="160" xfId="0" applyFont="1" applyBorder="1" applyAlignment="1">
      <alignment horizontal="center" vertical="center" wrapText="1"/>
    </xf>
    <xf numFmtId="0" fontId="7" fillId="0" borderId="161" xfId="0" applyFont="1" applyBorder="1" applyAlignment="1">
      <alignment horizontal="center" vertical="center" wrapText="1"/>
    </xf>
    <xf numFmtId="0" fontId="7" fillId="0" borderId="83" xfId="0" applyFont="1" applyBorder="1" applyAlignment="1">
      <alignment horizontal="center" vertical="center" wrapText="1"/>
    </xf>
    <xf numFmtId="165" fontId="7" fillId="0" borderId="169" xfId="1" applyNumberFormat="1" applyFont="1" applyFill="1" applyBorder="1" applyAlignment="1" applyProtection="1">
      <alignment horizontal="center" vertical="center" wrapText="1"/>
    </xf>
    <xf numFmtId="0" fontId="4" fillId="0" borderId="164" xfId="0" applyFont="1" applyBorder="1" applyAlignment="1">
      <alignment horizontal="center" vertical="center" wrapText="1"/>
    </xf>
    <xf numFmtId="0" fontId="32" fillId="0" borderId="133" xfId="0" applyFont="1" applyBorder="1" applyAlignment="1">
      <alignment horizontal="center" vertical="center" wrapText="1"/>
    </xf>
    <xf numFmtId="0" fontId="8" fillId="0" borderId="134" xfId="0" applyFont="1" applyBorder="1"/>
    <xf numFmtId="165" fontId="4" fillId="0" borderId="167" xfId="1" applyNumberFormat="1" applyFont="1" applyFill="1" applyBorder="1" applyAlignment="1" applyProtection="1">
      <alignment horizontal="center" vertical="center"/>
    </xf>
    <xf numFmtId="5" fontId="30" fillId="12" borderId="169" xfId="3" applyNumberFormat="1" applyFont="1" applyFill="1" applyBorder="1" applyAlignment="1" applyProtection="1">
      <alignment horizontal="center" vertical="center" wrapText="1"/>
    </xf>
    <xf numFmtId="5" fontId="4" fillId="12" borderId="169" xfId="3" applyNumberFormat="1" applyFont="1" applyFill="1" applyBorder="1" applyAlignment="1" applyProtection="1">
      <alignment horizontal="left" wrapText="1"/>
      <protection locked="0"/>
    </xf>
    <xf numFmtId="5" fontId="8" fillId="12" borderId="169" xfId="3" applyNumberFormat="1" applyFont="1" applyFill="1" applyBorder="1" applyAlignment="1" applyProtection="1">
      <alignment horizontal="left" wrapText="1"/>
      <protection locked="0"/>
    </xf>
    <xf numFmtId="6" fontId="4" fillId="12" borderId="169" xfId="0" applyNumberFormat="1" applyFont="1" applyFill="1" applyBorder="1" applyAlignment="1" applyProtection="1">
      <alignment horizontal="left" wrapText="1"/>
      <protection locked="0"/>
    </xf>
    <xf numFmtId="6" fontId="8" fillId="12" borderId="169" xfId="0" applyNumberFormat="1" applyFont="1" applyFill="1" applyBorder="1" applyAlignment="1" applyProtection="1">
      <alignment horizontal="left" wrapText="1"/>
      <protection locked="0"/>
    </xf>
    <xf numFmtId="5" fontId="4" fillId="12" borderId="175" xfId="0" applyNumberFormat="1" applyFont="1" applyFill="1" applyBorder="1" applyAlignment="1" applyProtection="1">
      <alignment horizontal="left" wrapText="1"/>
      <protection locked="0"/>
    </xf>
    <xf numFmtId="0" fontId="4" fillId="0" borderId="168" xfId="0" applyFont="1" applyBorder="1" applyAlignment="1">
      <alignment horizontal="center" vertical="center" wrapText="1"/>
    </xf>
    <xf numFmtId="0" fontId="7" fillId="4" borderId="53" xfId="0" applyFont="1" applyFill="1" applyBorder="1" applyAlignment="1">
      <alignment horizontal="right" wrapText="1"/>
    </xf>
    <xf numFmtId="38" fontId="7" fillId="4" borderId="137" xfId="0" applyNumberFormat="1" applyFont="1" applyFill="1" applyBorder="1" applyAlignment="1">
      <alignment horizontal="right" wrapText="1"/>
    </xf>
    <xf numFmtId="38" fontId="7" fillId="4" borderId="138" xfId="0" applyNumberFormat="1" applyFont="1" applyFill="1" applyBorder="1" applyAlignment="1">
      <alignment horizontal="right" wrapText="1"/>
    </xf>
    <xf numFmtId="38" fontId="7" fillId="4" borderId="180" xfId="0" applyNumberFormat="1" applyFont="1" applyFill="1" applyBorder="1" applyAlignment="1">
      <alignment horizontal="right" wrapText="1"/>
    </xf>
    <xf numFmtId="5" fontId="30" fillId="15" borderId="168" xfId="3" applyNumberFormat="1" applyFont="1" applyFill="1" applyBorder="1" applyAlignment="1" applyProtection="1">
      <alignment horizontal="center" vertical="center" wrapText="1"/>
    </xf>
    <xf numFmtId="38" fontId="4" fillId="15" borderId="165" xfId="0" applyNumberFormat="1" applyFont="1" applyFill="1" applyBorder="1"/>
    <xf numFmtId="37" fontId="4" fillId="15" borderId="173" xfId="0" applyNumberFormat="1" applyFont="1" applyFill="1" applyBorder="1"/>
    <xf numFmtId="5" fontId="30" fillId="0" borderId="1" xfId="3" applyNumberFormat="1" applyFont="1" applyFill="1" applyBorder="1" applyAlignment="1" applyProtection="1">
      <alignment horizontal="center" vertical="center" wrapText="1"/>
    </xf>
    <xf numFmtId="37" fontId="4" fillId="0" borderId="83" xfId="3" applyNumberFormat="1" applyFont="1" applyFill="1" applyBorder="1" applyAlignment="1" applyProtection="1">
      <alignment wrapText="1"/>
    </xf>
    <xf numFmtId="38" fontId="4" fillId="0" borderId="1" xfId="0" applyNumberFormat="1" applyFont="1" applyBorder="1"/>
    <xf numFmtId="38" fontId="8" fillId="0" borderId="1" xfId="0" applyNumberFormat="1" applyFont="1" applyBorder="1" applyProtection="1">
      <protection locked="0"/>
    </xf>
    <xf numFmtId="38" fontId="4" fillId="0" borderId="174" xfId="0" applyNumberFormat="1" applyFont="1" applyBorder="1"/>
    <xf numFmtId="165" fontId="4" fillId="0" borderId="169" xfId="1" applyNumberFormat="1" applyFont="1" applyFill="1" applyBorder="1" applyAlignment="1" applyProtection="1"/>
    <xf numFmtId="37" fontId="8" fillId="0" borderId="83" xfId="3" applyNumberFormat="1" applyFont="1" applyFill="1" applyBorder="1" applyAlignment="1" applyProtection="1">
      <alignment wrapText="1"/>
      <protection locked="0"/>
    </xf>
    <xf numFmtId="165" fontId="4" fillId="0" borderId="175" xfId="1" applyNumberFormat="1" applyFont="1" applyFill="1" applyBorder="1" applyAlignment="1" applyProtection="1"/>
    <xf numFmtId="37" fontId="4" fillId="15" borderId="165" xfId="3" applyNumberFormat="1" applyFont="1" applyFill="1" applyBorder="1" applyAlignment="1" applyProtection="1"/>
    <xf numFmtId="37" fontId="35" fillId="15" borderId="168" xfId="3" applyNumberFormat="1" applyFont="1" applyFill="1" applyBorder="1" applyAlignment="1" applyProtection="1"/>
    <xf numFmtId="37" fontId="34" fillId="15" borderId="168" xfId="3" applyNumberFormat="1" applyFont="1" applyFill="1" applyBorder="1" applyAlignment="1" applyProtection="1"/>
    <xf numFmtId="38" fontId="4" fillId="4" borderId="159" xfId="3" applyNumberFormat="1" applyFont="1" applyFill="1" applyBorder="1" applyAlignment="1" applyProtection="1"/>
    <xf numFmtId="0" fontId="36" fillId="0" borderId="0" xfId="0" applyFont="1"/>
    <xf numFmtId="40" fontId="8" fillId="8" borderId="71" xfId="0" applyNumberFormat="1" applyFont="1" applyFill="1" applyBorder="1" applyAlignment="1">
      <alignment horizontal="right" wrapText="1"/>
    </xf>
    <xf numFmtId="0" fontId="7" fillId="16" borderId="102" xfId="0" applyFont="1" applyFill="1" applyBorder="1" applyAlignment="1">
      <alignment horizontal="center" vertical="top" wrapText="1"/>
    </xf>
    <xf numFmtId="0" fontId="2" fillId="0" borderId="0" xfId="0" applyFont="1"/>
    <xf numFmtId="0" fontId="4" fillId="17" borderId="19" xfId="0" applyFont="1" applyFill="1" applyBorder="1" applyAlignment="1">
      <alignment horizontal="center" wrapText="1"/>
    </xf>
    <xf numFmtId="0" fontId="4" fillId="17" borderId="0" xfId="0" applyFont="1" applyFill="1" applyAlignment="1">
      <alignment horizontal="left" wrapText="1"/>
    </xf>
    <xf numFmtId="38" fontId="8" fillId="17" borderId="15" xfId="3" applyNumberFormat="1" applyFont="1" applyFill="1" applyBorder="1" applyAlignment="1" applyProtection="1"/>
    <xf numFmtId="0" fontId="8" fillId="17" borderId="0" xfId="0" applyFont="1" applyFill="1"/>
    <xf numFmtId="165" fontId="4" fillId="17" borderId="0" xfId="1" applyNumberFormat="1" applyFont="1" applyFill="1" applyBorder="1" applyAlignment="1" applyProtection="1"/>
    <xf numFmtId="0" fontId="8" fillId="17" borderId="20" xfId="0" applyFont="1" applyFill="1" applyBorder="1" applyAlignment="1">
      <alignment horizontal="center" wrapText="1"/>
    </xf>
    <xf numFmtId="0" fontId="8" fillId="17" borderId="20" xfId="0" applyFont="1" applyFill="1" applyBorder="1" applyAlignment="1">
      <alignment horizontal="left" wrapText="1" indent="1"/>
    </xf>
    <xf numFmtId="0" fontId="8" fillId="17" borderId="94" xfId="0" applyFont="1" applyFill="1" applyBorder="1" applyAlignment="1" applyProtection="1">
      <alignment horizontal="left" wrapText="1"/>
      <protection locked="0"/>
    </xf>
    <xf numFmtId="38" fontId="22" fillId="17" borderId="76" xfId="3" applyNumberFormat="1" applyFont="1" applyFill="1" applyBorder="1" applyAlignment="1" applyProtection="1">
      <protection locked="0"/>
    </xf>
    <xf numFmtId="38" fontId="22" fillId="17" borderId="77" xfId="3" applyNumberFormat="1" applyFont="1" applyFill="1" applyBorder="1" applyAlignment="1" applyProtection="1">
      <protection locked="0"/>
    </xf>
    <xf numFmtId="38" fontId="22" fillId="17" borderId="78" xfId="3" applyNumberFormat="1" applyFont="1" applyFill="1" applyBorder="1" applyAlignment="1" applyProtection="1">
      <protection locked="0"/>
    </xf>
    <xf numFmtId="165" fontId="4" fillId="17" borderId="12" xfId="1" applyNumberFormat="1" applyFont="1" applyFill="1" applyBorder="1" applyAlignment="1" applyProtection="1"/>
    <xf numFmtId="0" fontId="8" fillId="17" borderId="31" xfId="0" applyFont="1" applyFill="1" applyBorder="1" applyAlignment="1">
      <alignment horizontal="center" wrapText="1"/>
    </xf>
    <xf numFmtId="0" fontId="8" fillId="17" borderId="31" xfId="0" applyFont="1" applyFill="1" applyBorder="1" applyAlignment="1">
      <alignment horizontal="left" wrapText="1" indent="1"/>
    </xf>
    <xf numFmtId="0" fontId="8" fillId="17" borderId="93" xfId="0" applyFont="1" applyFill="1" applyBorder="1" applyAlignment="1" applyProtection="1">
      <alignment horizontal="left" wrapText="1"/>
      <protection locked="0"/>
    </xf>
    <xf numFmtId="38" fontId="22" fillId="17" borderId="24" xfId="3" applyNumberFormat="1" applyFont="1" applyFill="1" applyBorder="1" applyAlignment="1" applyProtection="1">
      <protection locked="0"/>
    </xf>
    <xf numFmtId="38" fontId="22" fillId="17" borderId="8" xfId="3" applyNumberFormat="1" applyFont="1" applyFill="1" applyBorder="1" applyAlignment="1" applyProtection="1">
      <protection locked="0"/>
    </xf>
    <xf numFmtId="38" fontId="22" fillId="17" borderId="9" xfId="3" applyNumberFormat="1" applyFont="1" applyFill="1" applyBorder="1" applyAlignment="1" applyProtection="1">
      <protection locked="0"/>
    </xf>
    <xf numFmtId="165" fontId="4" fillId="17" borderId="13" xfId="1" applyNumberFormat="1" applyFont="1" applyFill="1" applyBorder="1" applyAlignment="1" applyProtection="1"/>
    <xf numFmtId="0" fontId="4" fillId="18" borderId="53" xfId="0" applyFont="1" applyFill="1" applyBorder="1" applyAlignment="1">
      <alignment horizontal="center" wrapText="1"/>
    </xf>
    <xf numFmtId="0" fontId="4" fillId="18" borderId="53" xfId="0" applyFont="1" applyFill="1" applyBorder="1" applyAlignment="1">
      <alignment horizontal="right" wrapText="1"/>
    </xf>
    <xf numFmtId="0" fontId="4" fillId="18" borderId="84" xfId="0" applyFont="1" applyFill="1" applyBorder="1" applyAlignment="1">
      <alignment horizontal="right" wrapText="1"/>
    </xf>
    <xf numFmtId="38" fontId="4" fillId="18" borderId="88" xfId="3" applyNumberFormat="1" applyFont="1" applyFill="1" applyBorder="1" applyAlignment="1" applyProtection="1"/>
    <xf numFmtId="38" fontId="4" fillId="18" borderId="14" xfId="3" applyNumberFormat="1" applyFont="1" applyFill="1" applyBorder="1" applyAlignment="1" applyProtection="1"/>
    <xf numFmtId="38" fontId="4" fillId="18" borderId="91" xfId="3" applyNumberFormat="1" applyFont="1" applyFill="1" applyBorder="1" applyAlignment="1" applyProtection="1"/>
    <xf numFmtId="0" fontId="4" fillId="17" borderId="0" xfId="0" applyFont="1" applyFill="1"/>
    <xf numFmtId="38" fontId="4" fillId="18" borderId="4" xfId="3" applyNumberFormat="1" applyFont="1" applyFill="1" applyBorder="1" applyAlignment="1" applyProtection="1"/>
    <xf numFmtId="38" fontId="4" fillId="18" borderId="157" xfId="3" applyNumberFormat="1" applyFont="1" applyFill="1" applyBorder="1" applyAlignment="1" applyProtection="1"/>
    <xf numFmtId="38" fontId="8" fillId="17" borderId="7" xfId="3" applyNumberFormat="1" applyFont="1" applyFill="1" applyBorder="1" applyAlignment="1" applyProtection="1"/>
    <xf numFmtId="165" fontId="4" fillId="17" borderId="7" xfId="1" applyNumberFormat="1" applyFont="1" applyFill="1" applyBorder="1" applyAlignment="1" applyProtection="1"/>
    <xf numFmtId="0" fontId="8" fillId="17" borderId="30" xfId="0" applyFont="1" applyFill="1" applyBorder="1" applyAlignment="1">
      <alignment horizontal="center" wrapText="1"/>
    </xf>
    <xf numFmtId="0" fontId="8" fillId="17" borderId="27" xfId="0" applyFont="1" applyFill="1" applyBorder="1" applyAlignment="1">
      <alignment horizontal="center" wrapText="1"/>
    </xf>
    <xf numFmtId="0" fontId="4" fillId="17" borderId="6" xfId="0" applyFont="1" applyFill="1" applyBorder="1" applyAlignment="1">
      <alignment horizontal="center" wrapText="1"/>
    </xf>
    <xf numFmtId="0" fontId="8" fillId="17" borderId="28" xfId="0" applyFont="1" applyFill="1" applyBorder="1" applyAlignment="1">
      <alignment horizontal="center" wrapText="1"/>
    </xf>
    <xf numFmtId="0" fontId="8" fillId="17" borderId="98" xfId="0" applyFont="1" applyFill="1" applyBorder="1" applyAlignment="1" applyProtection="1">
      <alignment horizontal="left" wrapText="1"/>
      <protection locked="0"/>
    </xf>
    <xf numFmtId="0" fontId="4" fillId="18" borderId="29" xfId="0" applyFont="1" applyFill="1" applyBorder="1" applyAlignment="1">
      <alignment horizontal="center" wrapText="1"/>
    </xf>
    <xf numFmtId="0" fontId="4" fillId="18" borderId="29" xfId="0" applyFont="1" applyFill="1" applyBorder="1" applyAlignment="1">
      <alignment horizontal="right" wrapText="1"/>
    </xf>
    <xf numFmtId="0" fontId="4" fillId="18" borderId="85" xfId="0" applyFont="1" applyFill="1" applyBorder="1" applyAlignment="1">
      <alignment horizontal="right" wrapText="1"/>
    </xf>
    <xf numFmtId="38" fontId="4" fillId="18" borderId="159" xfId="3" applyNumberFormat="1" applyFont="1" applyFill="1" applyBorder="1" applyAlignment="1" applyProtection="1"/>
    <xf numFmtId="0" fontId="7" fillId="17" borderId="0" xfId="0" applyFont="1" applyFill="1" applyAlignment="1">
      <alignment horizontal="left" vertical="center" wrapText="1"/>
    </xf>
    <xf numFmtId="0" fontId="8" fillId="17" borderId="61" xfId="0" applyFont="1" applyFill="1" applyBorder="1" applyAlignment="1">
      <alignment horizontal="center" wrapText="1"/>
    </xf>
    <xf numFmtId="0" fontId="8" fillId="17" borderId="62" xfId="0" applyFont="1" applyFill="1" applyBorder="1" applyAlignment="1">
      <alignment horizontal="center" wrapText="1"/>
    </xf>
    <xf numFmtId="0" fontId="8" fillId="17" borderId="99" xfId="0" applyFont="1" applyFill="1" applyBorder="1" applyAlignment="1">
      <alignment horizontal="center" wrapText="1"/>
    </xf>
    <xf numFmtId="165" fontId="4" fillId="17" borderId="144" xfId="1" applyNumberFormat="1" applyFont="1" applyFill="1" applyBorder="1" applyAlignment="1" applyProtection="1"/>
    <xf numFmtId="5" fontId="4" fillId="0" borderId="183" xfId="0" applyNumberFormat="1" applyFont="1" applyBorder="1" applyAlignment="1">
      <alignment horizontal="right" vertical="center"/>
    </xf>
    <xf numFmtId="5" fontId="4" fillId="0" borderId="182" xfId="0" applyNumberFormat="1" applyFont="1" applyBorder="1" applyAlignment="1">
      <alignment vertical="center"/>
    </xf>
    <xf numFmtId="38" fontId="8" fillId="0" borderId="63" xfId="3" applyNumberFormat="1" applyFont="1" applyFill="1" applyBorder="1" applyAlignment="1" applyProtection="1"/>
    <xf numFmtId="0" fontId="8" fillId="9" borderId="102" xfId="0" applyFont="1" applyFill="1" applyBorder="1" applyAlignment="1">
      <alignment horizontal="center" vertical="top" wrapText="1"/>
    </xf>
    <xf numFmtId="38" fontId="26" fillId="6" borderId="185" xfId="3" applyNumberFormat="1" applyFont="1" applyFill="1" applyBorder="1" applyAlignment="1" applyProtection="1"/>
    <xf numFmtId="38" fontId="26" fillId="6" borderId="186" xfId="3" applyNumberFormat="1" applyFont="1" applyFill="1" applyBorder="1" applyAlignment="1" applyProtection="1"/>
    <xf numFmtId="38" fontId="26" fillId="6" borderId="187" xfId="3" applyNumberFormat="1" applyFont="1" applyFill="1" applyBorder="1" applyAlignment="1" applyProtection="1"/>
    <xf numFmtId="38" fontId="7" fillId="4" borderId="97" xfId="0" applyNumberFormat="1" applyFont="1" applyFill="1" applyBorder="1" applyAlignment="1">
      <alignment horizontal="right" wrapText="1"/>
    </xf>
    <xf numFmtId="38" fontId="8" fillId="0" borderId="45" xfId="3" applyNumberFormat="1" applyFont="1" applyFill="1" applyBorder="1" applyAlignment="1" applyProtection="1">
      <alignment vertical="center"/>
    </xf>
    <xf numFmtId="0" fontId="7" fillId="11" borderId="188" xfId="0" applyFont="1" applyFill="1" applyBorder="1" applyAlignment="1">
      <alignment horizontal="right" wrapText="1"/>
    </xf>
    <xf numFmtId="0" fontId="7" fillId="4" borderId="53" xfId="0" applyFont="1" applyFill="1" applyBorder="1" applyAlignment="1">
      <alignment horizontal="center" wrapText="1"/>
    </xf>
    <xf numFmtId="0" fontId="7" fillId="4" borderId="29" xfId="0" applyFont="1" applyFill="1" applyBorder="1" applyAlignment="1">
      <alignment horizontal="right" wrapText="1"/>
    </xf>
    <xf numFmtId="38" fontId="7" fillId="4" borderId="189" xfId="0" applyNumberFormat="1" applyFont="1" applyFill="1" applyBorder="1" applyAlignment="1">
      <alignment horizontal="right" wrapText="1"/>
    </xf>
    <xf numFmtId="38" fontId="7" fillId="4" borderId="190" xfId="0" applyNumberFormat="1" applyFont="1" applyFill="1" applyBorder="1" applyAlignment="1">
      <alignment horizontal="right" wrapText="1"/>
    </xf>
    <xf numFmtId="38" fontId="7" fillId="4" borderId="191" xfId="0" applyNumberFormat="1" applyFont="1" applyFill="1" applyBorder="1" applyAlignment="1">
      <alignment horizontal="right" wrapText="1"/>
    </xf>
    <xf numFmtId="38" fontId="7" fillId="4" borderId="155" xfId="0" applyNumberFormat="1" applyFont="1" applyFill="1" applyBorder="1" applyAlignment="1">
      <alignment horizontal="right" wrapText="1"/>
    </xf>
    <xf numFmtId="0" fontId="2" fillId="0" borderId="46" xfId="0" applyFont="1" applyBorder="1"/>
    <xf numFmtId="0" fontId="7" fillId="4" borderId="29" xfId="0" applyFont="1" applyFill="1" applyBorder="1" applyAlignment="1">
      <alignment horizontal="center" wrapText="1"/>
    </xf>
    <xf numFmtId="0" fontId="7" fillId="4" borderId="39" xfId="0" applyFont="1" applyFill="1" applyBorder="1" applyAlignment="1">
      <alignment horizontal="center" wrapText="1"/>
    </xf>
    <xf numFmtId="165" fontId="4" fillId="20" borderId="3" xfId="1" applyNumberFormat="1" applyFont="1" applyFill="1" applyBorder="1" applyAlignment="1" applyProtection="1"/>
    <xf numFmtId="5" fontId="4" fillId="0" borderId="192" xfId="0" applyNumberFormat="1" applyFont="1" applyBorder="1" applyAlignment="1">
      <alignment horizontal="right" vertical="center"/>
    </xf>
    <xf numFmtId="5" fontId="4" fillId="0" borderId="192" xfId="0" applyNumberFormat="1" applyFont="1" applyBorder="1" applyAlignment="1">
      <alignment vertical="center"/>
    </xf>
    <xf numFmtId="0" fontId="4" fillId="0" borderId="193" xfId="0" applyFont="1" applyBorder="1"/>
    <xf numFmtId="165" fontId="7" fillId="0" borderId="162" xfId="1" applyNumberFormat="1" applyFont="1" applyFill="1" applyBorder="1" applyAlignment="1" applyProtection="1">
      <alignment horizontal="center" vertical="center" wrapText="1"/>
    </xf>
    <xf numFmtId="0" fontId="8" fillId="0" borderId="95" xfId="0" applyFont="1" applyBorder="1" applyAlignment="1">
      <alignment horizontal="left" wrapText="1" indent="1"/>
    </xf>
    <xf numFmtId="38" fontId="8" fillId="6" borderId="58" xfId="3" applyNumberFormat="1" applyFont="1" applyFill="1" applyBorder="1" applyAlignment="1" applyProtection="1"/>
    <xf numFmtId="38" fontId="8" fillId="5" borderId="59" xfId="3" applyNumberFormat="1" applyFont="1" applyFill="1" applyBorder="1" applyAlignment="1" applyProtection="1"/>
    <xf numFmtId="38" fontId="8" fillId="6" borderId="59" xfId="3" applyNumberFormat="1" applyFont="1" applyFill="1" applyBorder="1" applyAlignment="1" applyProtection="1"/>
    <xf numFmtId="38" fontId="8" fillId="5" borderId="60" xfId="3" applyNumberFormat="1" applyFont="1" applyFill="1" applyBorder="1" applyAlignment="1" applyProtection="1"/>
    <xf numFmtId="0" fontId="8" fillId="0" borderId="95" xfId="0" applyFont="1" applyBorder="1" applyAlignment="1">
      <alignment horizontal="left" wrapText="1"/>
    </xf>
    <xf numFmtId="5" fontId="7" fillId="0" borderId="33" xfId="3" applyNumberFormat="1" applyFont="1" applyFill="1" applyBorder="1" applyAlignment="1" applyProtection="1">
      <alignment horizontal="left"/>
    </xf>
    <xf numFmtId="0" fontId="8" fillId="0" borderId="93" xfId="0" applyFont="1" applyBorder="1" applyAlignment="1">
      <alignment horizontal="left" wrapText="1"/>
    </xf>
    <xf numFmtId="38" fontId="8" fillId="6" borderId="24" xfId="3" applyNumberFormat="1" applyFont="1" applyFill="1" applyBorder="1" applyAlignment="1" applyProtection="1"/>
    <xf numFmtId="38" fontId="8" fillId="5" borderId="8" xfId="3" applyNumberFormat="1" applyFont="1" applyFill="1" applyBorder="1" applyAlignment="1" applyProtection="1"/>
    <xf numFmtId="38" fontId="8" fillId="6" borderId="8" xfId="3" applyNumberFormat="1" applyFont="1" applyFill="1" applyBorder="1" applyAlignment="1" applyProtection="1"/>
    <xf numFmtId="38" fontId="8" fillId="5" borderId="9" xfId="3" applyNumberFormat="1" applyFont="1" applyFill="1" applyBorder="1" applyAlignment="1" applyProtection="1"/>
    <xf numFmtId="38" fontId="33" fillId="0" borderId="1" xfId="0" applyNumberFormat="1" applyFont="1" applyBorder="1" applyProtection="1">
      <protection locked="0"/>
    </xf>
    <xf numFmtId="38" fontId="2" fillId="4" borderId="45" xfId="0" applyNumberFormat="1" applyFont="1" applyFill="1" applyBorder="1" applyAlignment="1">
      <alignment horizontal="right" wrapText="1"/>
    </xf>
    <xf numFmtId="38" fontId="2" fillId="4" borderId="69" xfId="0" applyNumberFormat="1" applyFont="1" applyFill="1" applyBorder="1" applyAlignment="1">
      <alignment horizontal="right" wrapText="1"/>
    </xf>
    <xf numFmtId="0" fontId="7" fillId="17" borderId="54" xfId="0" applyFont="1" applyFill="1" applyBorder="1" applyAlignment="1">
      <alignment horizontal="left" vertical="center" wrapText="1"/>
    </xf>
    <xf numFmtId="0" fontId="8" fillId="0" borderId="0" xfId="0" applyFont="1" applyAlignment="1">
      <alignment wrapText="1"/>
    </xf>
    <xf numFmtId="0" fontId="25" fillId="0" borderId="0" xfId="0" applyFont="1" applyAlignment="1">
      <alignment vertical="center"/>
    </xf>
    <xf numFmtId="0" fontId="8" fillId="0" borderId="0" xfId="0" applyFont="1" applyAlignment="1">
      <alignment vertical="center" wrapText="1"/>
    </xf>
    <xf numFmtId="0" fontId="8" fillId="0" borderId="109" xfId="0" applyFont="1" applyBorder="1" applyAlignment="1">
      <alignment wrapText="1"/>
    </xf>
    <xf numFmtId="165" fontId="36" fillId="0" borderId="0" xfId="1" applyNumberFormat="1" applyFont="1" applyProtection="1"/>
    <xf numFmtId="5" fontId="36" fillId="0" borderId="0" xfId="0" applyNumberFormat="1" applyFont="1" applyAlignment="1">
      <alignment horizontal="center"/>
    </xf>
    <xf numFmtId="166" fontId="36" fillId="0" borderId="0" xfId="3" applyNumberFormat="1" applyFont="1" applyProtection="1"/>
    <xf numFmtId="166" fontId="36" fillId="0" borderId="0" xfId="3" applyNumberFormat="1" applyFont="1" applyBorder="1" applyProtection="1"/>
    <xf numFmtId="166" fontId="36" fillId="0" borderId="0" xfId="0" applyNumberFormat="1" applyFont="1"/>
    <xf numFmtId="0" fontId="9" fillId="0" borderId="111" xfId="0" applyFont="1" applyBorder="1" applyAlignment="1">
      <alignment wrapText="1"/>
    </xf>
    <xf numFmtId="0" fontId="9" fillId="0" borderId="112" xfId="0" applyFont="1" applyBorder="1" applyAlignment="1">
      <alignment wrapText="1"/>
    </xf>
    <xf numFmtId="0" fontId="30" fillId="0" borderId="113" xfId="0" applyFont="1" applyBorder="1" applyAlignment="1">
      <alignment wrapText="1"/>
    </xf>
    <xf numFmtId="0" fontId="30" fillId="0" borderId="114" xfId="0" applyFont="1" applyBorder="1" applyAlignment="1">
      <alignment wrapText="1"/>
    </xf>
    <xf numFmtId="0" fontId="30" fillId="0" borderId="114" xfId="0" applyFont="1" applyBorder="1" applyAlignment="1">
      <alignment horizontal="center" wrapText="1"/>
    </xf>
    <xf numFmtId="0" fontId="28" fillId="0" borderId="0" xfId="0" applyFont="1"/>
    <xf numFmtId="0" fontId="17" fillId="0" borderId="105" xfId="0" applyFont="1" applyBorder="1" applyAlignment="1">
      <alignment vertical="top" wrapText="1"/>
    </xf>
    <xf numFmtId="0" fontId="17" fillId="0" borderId="106" xfId="0" applyFont="1" applyBorder="1" applyAlignment="1">
      <alignment vertical="top" wrapText="1"/>
    </xf>
    <xf numFmtId="0" fontId="8" fillId="0" borderId="156" xfId="0" applyFont="1" applyBorder="1" applyAlignment="1" applyProtection="1">
      <alignment horizontal="left" wrapText="1"/>
      <protection locked="0"/>
    </xf>
    <xf numFmtId="38" fontId="8" fillId="17" borderId="194" xfId="3" applyNumberFormat="1" applyFont="1" applyFill="1" applyBorder="1" applyAlignment="1" applyProtection="1"/>
    <xf numFmtId="0" fontId="0" fillId="0" borderId="0" xfId="0" applyAlignment="1">
      <alignment vertical="top"/>
    </xf>
    <xf numFmtId="0" fontId="0" fillId="0" borderId="0" xfId="0" applyAlignment="1">
      <alignment horizontal="left" vertical="top"/>
    </xf>
    <xf numFmtId="0" fontId="8" fillId="0" borderId="0" xfId="0" applyFont="1" applyAlignment="1">
      <alignment horizontal="left" vertical="top"/>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vertical="top"/>
    </xf>
    <xf numFmtId="0" fontId="8" fillId="0" borderId="1" xfId="0" applyFont="1" applyBorder="1" applyAlignment="1">
      <alignment horizontal="center" vertical="top"/>
    </xf>
    <xf numFmtId="14" fontId="8" fillId="0" borderId="1" xfId="0" applyNumberFormat="1" applyFont="1" applyBorder="1" applyAlignment="1">
      <alignment horizontal="center" vertical="top"/>
    </xf>
    <xf numFmtId="0" fontId="8" fillId="0" borderId="1" xfId="0" quotePrefix="1" applyFont="1" applyBorder="1" applyAlignment="1">
      <alignment horizontal="center" vertical="top" wrapText="1"/>
    </xf>
    <xf numFmtId="14" fontId="8" fillId="0" borderId="1" xfId="0" applyNumberFormat="1" applyFont="1" applyBorder="1" applyAlignment="1">
      <alignment horizontal="center" vertical="top" wrapText="1"/>
    </xf>
    <xf numFmtId="0" fontId="0" fillId="0" borderId="0" xfId="0" applyAlignment="1">
      <alignment horizontal="left" vertical="top" wrapText="1"/>
    </xf>
    <xf numFmtId="0" fontId="4" fillId="0" borderId="0" xfId="0" applyFont="1" applyAlignment="1">
      <alignment vertical="top"/>
    </xf>
    <xf numFmtId="0" fontId="23" fillId="0" borderId="118" xfId="10" applyFont="1" applyBorder="1" applyAlignment="1" applyProtection="1">
      <alignment vertical="top"/>
    </xf>
    <xf numFmtId="0" fontId="23" fillId="0" borderId="118" xfId="10" applyFont="1" applyBorder="1" applyAlignment="1" applyProtection="1">
      <alignment horizontal="right" vertical="top"/>
    </xf>
    <xf numFmtId="37" fontId="23" fillId="0" borderId="118" xfId="10" applyNumberFormat="1" applyFont="1" applyBorder="1" applyAlignment="1" applyProtection="1">
      <alignment vertical="top"/>
    </xf>
    <xf numFmtId="0" fontId="8" fillId="0" borderId="1" xfId="0" quotePrefix="1" applyFont="1" applyBorder="1" applyAlignment="1">
      <alignment horizontal="center" vertical="top"/>
    </xf>
    <xf numFmtId="0" fontId="0" fillId="0" borderId="0" xfId="0" applyAlignment="1">
      <alignment horizontal="left" vertical="center"/>
    </xf>
    <xf numFmtId="37" fontId="3" fillId="21" borderId="118" xfId="10" applyNumberFormat="1" applyFill="1" applyBorder="1" applyAlignment="1" applyProtection="1">
      <alignment horizontal="left" vertical="top"/>
    </xf>
    <xf numFmtId="37" fontId="23" fillId="21" borderId="118" xfId="10" applyNumberFormat="1" applyFont="1" applyFill="1" applyBorder="1" applyAlignment="1" applyProtection="1">
      <alignment horizontal="left" vertical="top"/>
    </xf>
    <xf numFmtId="0" fontId="40" fillId="0" borderId="19" xfId="0" applyFont="1" applyBorder="1" applyAlignment="1">
      <alignment horizontal="left" wrapText="1"/>
    </xf>
    <xf numFmtId="0" fontId="40" fillId="0" borderId="16" xfId="0" applyFont="1" applyBorder="1" applyAlignment="1">
      <alignment horizontal="left" wrapText="1"/>
    </xf>
    <xf numFmtId="0" fontId="8" fillId="0" borderId="21" xfId="0" applyFont="1" applyBorder="1"/>
    <xf numFmtId="0" fontId="8" fillId="0" borderId="31" xfId="0" applyFont="1" applyBorder="1"/>
    <xf numFmtId="0" fontId="4" fillId="0" borderId="1" xfId="0" applyFont="1" applyBorder="1" applyAlignment="1">
      <alignment horizontal="left" wrapText="1"/>
    </xf>
    <xf numFmtId="0" fontId="0" fillId="0" borderId="0" xfId="0" applyAlignment="1">
      <alignment wrapText="1"/>
    </xf>
    <xf numFmtId="0" fontId="8" fillId="0" borderId="141" xfId="0" applyFont="1" applyBorder="1"/>
    <xf numFmtId="0" fontId="40" fillId="0" borderId="0" xfId="0" applyFont="1" applyAlignment="1">
      <alignment horizontal="left" wrapText="1"/>
    </xf>
    <xf numFmtId="0" fontId="4" fillId="0" borderId="195" xfId="0" applyFont="1" applyBorder="1" applyAlignment="1">
      <alignment horizontal="center"/>
    </xf>
    <xf numFmtId="0" fontId="4" fillId="0" borderId="196" xfId="0" applyFont="1" applyBorder="1" applyAlignment="1">
      <alignment horizontal="left"/>
    </xf>
    <xf numFmtId="0" fontId="8" fillId="0" borderId="197" xfId="0" applyFont="1" applyBorder="1" applyAlignment="1">
      <alignment horizontal="center"/>
    </xf>
    <xf numFmtId="38" fontId="33" fillId="22" borderId="199" xfId="20" applyNumberFormat="1" applyFont="1" applyFill="1" applyBorder="1" applyAlignment="1" applyProtection="1">
      <protection locked="0"/>
    </xf>
    <xf numFmtId="38" fontId="33" fillId="23" borderId="200" xfId="20" applyNumberFormat="1" applyFont="1" applyFill="1" applyBorder="1" applyAlignment="1" applyProtection="1">
      <protection locked="0"/>
    </xf>
    <xf numFmtId="38" fontId="33" fillId="22" borderId="200" xfId="20" applyNumberFormat="1" applyFont="1" applyFill="1" applyBorder="1" applyAlignment="1" applyProtection="1">
      <protection locked="0"/>
    </xf>
    <xf numFmtId="38" fontId="33" fillId="23" borderId="201" xfId="20" applyNumberFormat="1" applyFont="1" applyFill="1" applyBorder="1" applyAlignment="1" applyProtection="1">
      <protection locked="0"/>
    </xf>
    <xf numFmtId="165" fontId="4" fillId="0" borderId="202" xfId="1" applyNumberFormat="1" applyFont="1" applyFill="1" applyBorder="1" applyAlignment="1" applyProtection="1"/>
    <xf numFmtId="0" fontId="8" fillId="0" borderId="203" xfId="0" applyFont="1" applyBorder="1" applyAlignment="1">
      <alignment horizontal="center"/>
    </xf>
    <xf numFmtId="38" fontId="33" fillId="22" borderId="204" xfId="20" applyNumberFormat="1" applyFont="1" applyFill="1" applyBorder="1" applyAlignment="1" applyProtection="1">
      <protection locked="0"/>
    </xf>
    <xf numFmtId="38" fontId="33" fillId="23" borderId="205" xfId="20" applyNumberFormat="1" applyFont="1" applyFill="1" applyBorder="1" applyAlignment="1" applyProtection="1">
      <protection locked="0"/>
    </xf>
    <xf numFmtId="38" fontId="33" fillId="22" borderId="205" xfId="20" applyNumberFormat="1" applyFont="1" applyFill="1" applyBorder="1" applyAlignment="1" applyProtection="1">
      <protection locked="0"/>
    </xf>
    <xf numFmtId="38" fontId="33" fillId="23" borderId="206" xfId="20" applyNumberFormat="1" applyFont="1" applyFill="1" applyBorder="1" applyAlignment="1" applyProtection="1">
      <protection locked="0"/>
    </xf>
    <xf numFmtId="165" fontId="4" fillId="0" borderId="207" xfId="1" applyNumberFormat="1" applyFont="1" applyFill="1" applyBorder="1" applyAlignment="1" applyProtection="1"/>
    <xf numFmtId="0" fontId="4" fillId="24" borderId="208" xfId="0" applyFont="1" applyFill="1" applyBorder="1" applyAlignment="1">
      <alignment horizontal="center"/>
    </xf>
    <xf numFmtId="0" fontId="4" fillId="24" borderId="208" xfId="0" applyFont="1" applyFill="1" applyBorder="1" applyAlignment="1">
      <alignment horizontal="right"/>
    </xf>
    <xf numFmtId="38" fontId="4" fillId="24" borderId="88" xfId="20" applyNumberFormat="1" applyFont="1" applyFill="1" applyBorder="1" applyAlignment="1" applyProtection="1"/>
    <xf numFmtId="38" fontId="4" fillId="24" borderId="209" xfId="20" applyNumberFormat="1" applyFont="1" applyFill="1" applyBorder="1" applyAlignment="1" applyProtection="1"/>
    <xf numFmtId="38" fontId="4" fillId="24" borderId="91" xfId="20" applyNumberFormat="1" applyFont="1" applyFill="1" applyBorder="1" applyAlignment="1" applyProtection="1"/>
    <xf numFmtId="38" fontId="4" fillId="24" borderId="4" xfId="20" applyNumberFormat="1" applyFont="1" applyFill="1" applyBorder="1" applyAlignment="1" applyProtection="1"/>
    <xf numFmtId="0" fontId="4" fillId="0" borderId="210" xfId="0" applyFont="1" applyBorder="1" applyAlignment="1">
      <alignment horizontal="center"/>
    </xf>
    <xf numFmtId="0" fontId="4" fillId="0" borderId="210" xfId="0" applyFont="1" applyBorder="1" applyAlignment="1">
      <alignment horizontal="left"/>
    </xf>
    <xf numFmtId="38" fontId="8" fillId="0" borderId="18" xfId="20" applyNumberFormat="1" applyFont="1" applyFill="1" applyBorder="1" applyAlignment="1" applyProtection="1"/>
    <xf numFmtId="165" fontId="4" fillId="0" borderId="18" xfId="1" applyNumberFormat="1" applyFont="1" applyFill="1" applyBorder="1" applyAlignment="1" applyProtection="1"/>
    <xf numFmtId="0" fontId="4" fillId="25" borderId="213" xfId="0" applyFont="1" applyFill="1" applyBorder="1" applyAlignment="1">
      <alignment horizontal="center"/>
    </xf>
    <xf numFmtId="38" fontId="4" fillId="4" borderId="14" xfId="3" applyNumberFormat="1" applyFont="1" applyFill="1" applyBorder="1" applyAlignment="1" applyProtection="1">
      <alignment horizontal="right"/>
    </xf>
    <xf numFmtId="38" fontId="4" fillId="4" borderId="91" xfId="3" applyNumberFormat="1" applyFont="1" applyFill="1" applyBorder="1" applyAlignment="1" applyProtection="1">
      <alignment horizontal="right"/>
    </xf>
    <xf numFmtId="0" fontId="8" fillId="0" borderId="1" xfId="0" applyFont="1" applyBorder="1" applyAlignment="1" applyProtection="1">
      <alignment horizontal="left" wrapText="1" indent="1"/>
      <protection locked="0"/>
    </xf>
    <xf numFmtId="0" fontId="39" fillId="0" borderId="197" xfId="0" applyFont="1" applyBorder="1" applyAlignment="1">
      <alignment horizontal="left"/>
    </xf>
    <xf numFmtId="0" fontId="43" fillId="0" borderId="16" xfId="0" applyFont="1" applyBorder="1" applyAlignment="1">
      <alignment horizontal="left" vertical="center" wrapText="1"/>
    </xf>
    <xf numFmtId="0" fontId="42" fillId="0" borderId="16" xfId="0" applyFont="1" applyBorder="1" applyAlignment="1">
      <alignment horizontal="left" vertical="center" wrapText="1"/>
    </xf>
    <xf numFmtId="0" fontId="8" fillId="0" borderId="141" xfId="0" applyFont="1" applyBorder="1" applyAlignment="1">
      <alignment horizontal="left" wrapText="1" indent="1"/>
    </xf>
    <xf numFmtId="0" fontId="12" fillId="0" borderId="131" xfId="0" applyFont="1" applyBorder="1" applyAlignment="1">
      <alignment horizontal="left" vertical="center" wrapText="1"/>
    </xf>
    <xf numFmtId="0" fontId="4" fillId="0" borderId="133" xfId="0" applyFont="1" applyBorder="1" applyAlignment="1">
      <alignment horizontal="left" wrapText="1"/>
    </xf>
    <xf numFmtId="0" fontId="4" fillId="0" borderId="87" xfId="0" applyFont="1" applyBorder="1" applyAlignment="1">
      <alignment horizontal="left" wrapText="1"/>
    </xf>
    <xf numFmtId="5" fontId="46" fillId="0" borderId="42" xfId="3" applyNumberFormat="1" applyFont="1" applyFill="1" applyBorder="1" applyAlignment="1" applyProtection="1">
      <alignment horizontal="center" vertical="center"/>
    </xf>
    <xf numFmtId="38" fontId="4" fillId="4" borderId="88" xfId="3" applyNumberFormat="1" applyFont="1" applyFill="1" applyBorder="1" applyAlignment="1" applyProtection="1">
      <alignment horizontal="right"/>
    </xf>
    <xf numFmtId="38" fontId="4" fillId="4" borderId="149" xfId="3" applyNumberFormat="1" applyFont="1" applyFill="1" applyBorder="1" applyAlignment="1" applyProtection="1">
      <alignment horizontal="right"/>
    </xf>
    <xf numFmtId="38" fontId="4" fillId="4" borderId="181" xfId="3" applyNumberFormat="1" applyFont="1" applyFill="1" applyBorder="1" applyAlignment="1" applyProtection="1">
      <alignment horizontal="right"/>
    </xf>
    <xf numFmtId="38" fontId="4" fillId="4" borderId="151" xfId="3" applyNumberFormat="1" applyFont="1" applyFill="1" applyBorder="1" applyAlignment="1" applyProtection="1">
      <alignment horizontal="right"/>
    </xf>
    <xf numFmtId="0" fontId="4" fillId="17" borderId="19" xfId="0" applyFont="1" applyFill="1" applyBorder="1" applyAlignment="1">
      <alignment horizontal="left" wrapText="1"/>
    </xf>
    <xf numFmtId="38" fontId="4" fillId="18" borderId="149" xfId="3" applyNumberFormat="1" applyFont="1" applyFill="1" applyBorder="1" applyAlignment="1" applyProtection="1"/>
    <xf numFmtId="0" fontId="8" fillId="17" borderId="46" xfId="0" applyFont="1" applyFill="1" applyBorder="1"/>
    <xf numFmtId="38" fontId="4" fillId="18" borderId="3" xfId="3" applyNumberFormat="1" applyFont="1" applyFill="1" applyBorder="1" applyAlignment="1" applyProtection="1"/>
    <xf numFmtId="0" fontId="4" fillId="17" borderId="54" xfId="0" applyFont="1" applyFill="1" applyBorder="1" applyAlignment="1">
      <alignment horizontal="center" wrapText="1"/>
    </xf>
    <xf numFmtId="0" fontId="4" fillId="17" borderId="54" xfId="0" applyFont="1" applyFill="1" applyBorder="1" applyAlignment="1">
      <alignment horizontal="left" wrapText="1"/>
    </xf>
    <xf numFmtId="0" fontId="4" fillId="18" borderId="214" xfId="0" applyFont="1" applyFill="1" applyBorder="1" applyAlignment="1">
      <alignment horizontal="center" wrapText="1"/>
    </xf>
    <xf numFmtId="0" fontId="4" fillId="18" borderId="214" xfId="0" applyFont="1" applyFill="1" applyBorder="1" applyAlignment="1">
      <alignment horizontal="right" wrapText="1"/>
    </xf>
    <xf numFmtId="0" fontId="4" fillId="18" borderId="215" xfId="0" applyFont="1" applyFill="1" applyBorder="1" applyAlignment="1">
      <alignment horizontal="right" wrapText="1"/>
    </xf>
    <xf numFmtId="0" fontId="8" fillId="0" borderId="216" xfId="0" applyFont="1" applyBorder="1" applyAlignment="1">
      <alignment horizontal="center"/>
    </xf>
    <xf numFmtId="0" fontId="8" fillId="17" borderId="219" xfId="0" applyFont="1" applyFill="1" applyBorder="1" applyAlignment="1">
      <alignment horizontal="left" wrapText="1" indent="1"/>
    </xf>
    <xf numFmtId="38" fontId="8" fillId="17" borderId="18" xfId="3" applyNumberFormat="1" applyFont="1" applyFill="1" applyBorder="1" applyAlignment="1" applyProtection="1"/>
    <xf numFmtId="0" fontId="4" fillId="17" borderId="18" xfId="0" applyFont="1" applyFill="1" applyBorder="1" applyAlignment="1">
      <alignment horizontal="left" wrapText="1"/>
    </xf>
    <xf numFmtId="0" fontId="4" fillId="17" borderId="87" xfId="0" applyFont="1" applyFill="1" applyBorder="1" applyAlignment="1">
      <alignment horizontal="left" wrapText="1"/>
    </xf>
    <xf numFmtId="0" fontId="8" fillId="17" borderId="66" xfId="0" applyFont="1" applyFill="1" applyBorder="1" applyAlignment="1" applyProtection="1">
      <alignment horizontal="left" wrapText="1"/>
      <protection locked="0"/>
    </xf>
    <xf numFmtId="0" fontId="8" fillId="17" borderId="220" xfId="0" applyFont="1" applyFill="1" applyBorder="1" applyAlignment="1">
      <alignment horizontal="center" wrapText="1"/>
    </xf>
    <xf numFmtId="0" fontId="8" fillId="17" borderId="13" xfId="0" applyFont="1" applyFill="1" applyBorder="1" applyAlignment="1">
      <alignment horizontal="center" wrapText="1"/>
    </xf>
    <xf numFmtId="0" fontId="8" fillId="17" borderId="221" xfId="0" applyFont="1" applyFill="1" applyBorder="1" applyAlignment="1">
      <alignment horizontal="center" wrapText="1"/>
    </xf>
    <xf numFmtId="0" fontId="4" fillId="18" borderId="222" xfId="0" applyFont="1" applyFill="1" applyBorder="1" applyAlignment="1">
      <alignment horizontal="center" wrapText="1"/>
    </xf>
    <xf numFmtId="0" fontId="8" fillId="17" borderId="132" xfId="0" applyFont="1" applyFill="1" applyBorder="1" applyAlignment="1" applyProtection="1">
      <alignment horizontal="left" wrapText="1"/>
      <protection locked="0"/>
    </xf>
    <xf numFmtId="0" fontId="4" fillId="18" borderId="1" xfId="0" applyFont="1" applyFill="1" applyBorder="1" applyAlignment="1">
      <alignment horizontal="right" wrapText="1"/>
    </xf>
    <xf numFmtId="38" fontId="4" fillId="18" borderId="223" xfId="3" applyNumberFormat="1" applyFont="1" applyFill="1" applyBorder="1" applyAlignment="1" applyProtection="1"/>
    <xf numFmtId="0" fontId="8" fillId="27" borderId="0" xfId="0" applyFont="1" applyFill="1"/>
    <xf numFmtId="10" fontId="31" fillId="28" borderId="1" xfId="3" applyNumberFormat="1" applyFont="1" applyFill="1" applyBorder="1" applyAlignment="1" applyProtection="1">
      <protection locked="0"/>
    </xf>
    <xf numFmtId="0" fontId="8" fillId="29" borderId="0" xfId="0" applyFont="1" applyFill="1"/>
    <xf numFmtId="0" fontId="4" fillId="29" borderId="34" xfId="0" applyFont="1" applyFill="1" applyBorder="1" applyAlignment="1">
      <alignment horizontal="center" wrapText="1"/>
    </xf>
    <xf numFmtId="0" fontId="4" fillId="29" borderId="34" xfId="0" applyFont="1" applyFill="1" applyBorder="1" applyAlignment="1">
      <alignment horizontal="right" wrapText="1"/>
    </xf>
    <xf numFmtId="0" fontId="4" fillId="29" borderId="135" xfId="0" applyFont="1" applyFill="1" applyBorder="1" applyAlignment="1" applyProtection="1">
      <alignment horizontal="right" wrapText="1"/>
      <protection locked="0"/>
    </xf>
    <xf numFmtId="10" fontId="31" fillId="30" borderId="129" xfId="3" applyNumberFormat="1" applyFont="1" applyFill="1" applyBorder="1" applyAlignment="1" applyProtection="1">
      <protection locked="0"/>
    </xf>
    <xf numFmtId="10" fontId="31" fillId="30" borderId="15" xfId="3" applyNumberFormat="1" applyFont="1" applyFill="1" applyBorder="1" applyAlignment="1" applyProtection="1">
      <protection locked="0"/>
    </xf>
    <xf numFmtId="10" fontId="31" fillId="30" borderId="1" xfId="3" applyNumberFormat="1" applyFont="1" applyFill="1" applyBorder="1" applyAlignment="1" applyProtection="1">
      <protection locked="0"/>
    </xf>
    <xf numFmtId="0" fontId="8" fillId="31" borderId="0" xfId="0" applyFont="1" applyFill="1"/>
    <xf numFmtId="0" fontId="4" fillId="18" borderId="226" xfId="0" applyFont="1" applyFill="1" applyBorder="1" applyAlignment="1">
      <alignment horizontal="center" wrapText="1"/>
    </xf>
    <xf numFmtId="0" fontId="4" fillId="18" borderId="17" xfId="0" applyFont="1" applyFill="1" applyBorder="1" applyAlignment="1">
      <alignment horizontal="right" wrapText="1"/>
    </xf>
    <xf numFmtId="38" fontId="4" fillId="18" borderId="227" xfId="3" applyNumberFormat="1" applyFont="1" applyFill="1" applyBorder="1" applyAlignment="1" applyProtection="1"/>
    <xf numFmtId="38" fontId="4" fillId="18" borderId="228" xfId="3" applyNumberFormat="1" applyFont="1" applyFill="1" applyBorder="1" applyAlignment="1" applyProtection="1"/>
    <xf numFmtId="38" fontId="4" fillId="18" borderId="97" xfId="3" applyNumberFormat="1" applyFont="1" applyFill="1" applyBorder="1" applyAlignment="1" applyProtection="1"/>
    <xf numFmtId="38" fontId="4" fillId="18" borderId="39" xfId="3" applyNumberFormat="1" applyFont="1" applyFill="1" applyBorder="1" applyAlignment="1" applyProtection="1"/>
    <xf numFmtId="0" fontId="4" fillId="32" borderId="82" xfId="0" applyFont="1" applyFill="1" applyBorder="1" applyAlignment="1">
      <alignment horizontal="center" wrapText="1"/>
    </xf>
    <xf numFmtId="0" fontId="4" fillId="32" borderId="35" xfId="0" applyFont="1" applyFill="1" applyBorder="1" applyAlignment="1">
      <alignment horizontal="right" wrapText="1"/>
    </xf>
    <xf numFmtId="0" fontId="4" fillId="32" borderId="225" xfId="0" applyFont="1" applyFill="1" applyBorder="1" applyAlignment="1">
      <alignment horizontal="right" wrapText="1"/>
    </xf>
    <xf numFmtId="38" fontId="4" fillId="32" borderId="139" xfId="3" applyNumberFormat="1" applyFont="1" applyFill="1" applyBorder="1" applyAlignment="1" applyProtection="1"/>
    <xf numFmtId="165" fontId="4" fillId="32" borderId="4" xfId="1" applyNumberFormat="1" applyFont="1" applyFill="1" applyBorder="1" applyAlignment="1" applyProtection="1"/>
    <xf numFmtId="165" fontId="4" fillId="27" borderId="39" xfId="1" applyNumberFormat="1" applyFont="1" applyFill="1" applyBorder="1" applyAlignment="1" applyProtection="1"/>
    <xf numFmtId="0" fontId="4" fillId="29" borderId="232" xfId="0" applyFont="1" applyFill="1" applyBorder="1" applyAlignment="1">
      <alignment horizontal="right" wrapText="1"/>
    </xf>
    <xf numFmtId="0" fontId="4" fillId="29" borderId="234" xfId="0" applyFont="1" applyFill="1" applyBorder="1" applyAlignment="1">
      <alignment horizontal="right" wrapText="1"/>
    </xf>
    <xf numFmtId="38" fontId="4" fillId="32" borderId="82" xfId="3" applyNumberFormat="1" applyFont="1" applyFill="1" applyBorder="1" applyAlignment="1" applyProtection="1"/>
    <xf numFmtId="10" fontId="31" fillId="28" borderId="97" xfId="3" applyNumberFormat="1" applyFont="1" applyFill="1" applyBorder="1" applyAlignment="1" applyProtection="1">
      <protection locked="0"/>
    </xf>
    <xf numFmtId="10" fontId="31" fillId="30" borderId="237" xfId="3" applyNumberFormat="1" applyFont="1" applyFill="1" applyBorder="1" applyAlignment="1" applyProtection="1">
      <protection locked="0"/>
    </xf>
    <xf numFmtId="165" fontId="4" fillId="29" borderId="39" xfId="1" applyNumberFormat="1" applyFont="1" applyFill="1" applyBorder="1" applyAlignment="1" applyProtection="1"/>
    <xf numFmtId="0" fontId="4" fillId="28" borderId="55" xfId="0" applyFont="1" applyFill="1" applyBorder="1" applyAlignment="1">
      <alignment horizontal="center" wrapText="1"/>
    </xf>
    <xf numFmtId="0" fontId="4" fillId="28" borderId="55" xfId="0" applyFont="1" applyFill="1" applyBorder="1" applyAlignment="1">
      <alignment horizontal="right" wrapText="1"/>
    </xf>
    <xf numFmtId="0" fontId="4" fillId="28" borderId="0" xfId="0" applyFont="1" applyFill="1" applyAlignment="1">
      <alignment horizontal="right" wrapText="1"/>
    </xf>
    <xf numFmtId="38" fontId="4" fillId="28" borderId="140" xfId="3" applyNumberFormat="1" applyFont="1" applyFill="1" applyBorder="1" applyAlignment="1" applyProtection="1"/>
    <xf numFmtId="38" fontId="4" fillId="28" borderId="236" xfId="3" applyNumberFormat="1" applyFont="1" applyFill="1" applyBorder="1" applyAlignment="1" applyProtection="1"/>
    <xf numFmtId="0" fontId="4" fillId="28" borderId="15" xfId="0" applyFont="1" applyFill="1" applyBorder="1" applyAlignment="1">
      <alignment horizontal="right" wrapText="1"/>
    </xf>
    <xf numFmtId="0" fontId="4" fillId="28" borderId="34" xfId="0" applyFont="1" applyFill="1" applyBorder="1" applyAlignment="1">
      <alignment horizontal="right" wrapText="1"/>
    </xf>
    <xf numFmtId="0" fontId="4" fillId="28" borderId="231" xfId="0" applyFont="1" applyFill="1" applyBorder="1" applyAlignment="1">
      <alignment horizontal="right" vertical="center" wrapText="1"/>
    </xf>
    <xf numFmtId="38" fontId="4" fillId="28" borderId="83" xfId="3" applyNumberFormat="1" applyFont="1" applyFill="1" applyBorder="1" applyAlignment="1" applyProtection="1"/>
    <xf numFmtId="38" fontId="4" fillId="28" borderId="1" xfId="3" applyNumberFormat="1" applyFont="1" applyFill="1" applyBorder="1" applyAlignment="1" applyProtection="1"/>
    <xf numFmtId="38" fontId="4" fillId="28" borderId="131" xfId="3" applyNumberFormat="1" applyFont="1" applyFill="1" applyBorder="1" applyAlignment="1" applyProtection="1"/>
    <xf numFmtId="38" fontId="4" fillId="28" borderId="97" xfId="3" applyNumberFormat="1" applyFont="1" applyFill="1" applyBorder="1" applyAlignment="1" applyProtection="1"/>
    <xf numFmtId="0" fontId="4" fillId="28" borderId="136" xfId="0" applyFont="1" applyFill="1" applyBorder="1" applyAlignment="1">
      <alignment horizontal="right" vertical="center" wrapText="1"/>
    </xf>
    <xf numFmtId="0" fontId="4" fillId="28" borderId="230" xfId="0" applyFont="1" applyFill="1" applyBorder="1" applyAlignment="1">
      <alignment horizontal="right" vertical="center" wrapText="1"/>
    </xf>
    <xf numFmtId="38" fontId="4" fillId="28" borderId="154" xfId="3" applyNumberFormat="1" applyFont="1" applyFill="1" applyBorder="1" applyAlignment="1" applyProtection="1"/>
    <xf numFmtId="38" fontId="4" fillId="28" borderId="88" xfId="3" applyNumberFormat="1" applyFont="1" applyFill="1" applyBorder="1" applyAlignment="1" applyProtection="1"/>
    <xf numFmtId="38" fontId="4" fillId="28" borderId="235" xfId="3" applyNumberFormat="1" applyFont="1" applyFill="1" applyBorder="1" applyAlignment="1" applyProtection="1"/>
    <xf numFmtId="38" fontId="4" fillId="28" borderId="155" xfId="3" applyNumberFormat="1" applyFont="1" applyFill="1" applyBorder="1" applyProtection="1"/>
    <xf numFmtId="165" fontId="4" fillId="28" borderId="64" xfId="1" applyNumberFormat="1" applyFont="1" applyFill="1" applyBorder="1" applyAlignment="1" applyProtection="1"/>
    <xf numFmtId="0" fontId="4" fillId="30" borderId="34" xfId="0" applyFont="1" applyFill="1" applyBorder="1" applyAlignment="1">
      <alignment horizontal="center" wrapText="1"/>
    </xf>
    <xf numFmtId="0" fontId="4" fillId="30" borderId="34" xfId="0" applyFont="1" applyFill="1" applyBorder="1" applyAlignment="1">
      <alignment horizontal="right" wrapText="1"/>
    </xf>
    <xf numFmtId="0" fontId="4" fillId="30" borderId="15" xfId="0" applyFont="1" applyFill="1" applyBorder="1" applyAlignment="1">
      <alignment horizontal="right" wrapText="1"/>
    </xf>
    <xf numFmtId="38" fontId="4" fillId="30" borderId="224" xfId="3" applyNumberFormat="1" applyFont="1" applyFill="1" applyBorder="1" applyAlignment="1" applyProtection="1"/>
    <xf numFmtId="165" fontId="4" fillId="30" borderId="64" xfId="1" applyNumberFormat="1" applyFont="1" applyFill="1" applyBorder="1" applyAlignment="1" applyProtection="1"/>
    <xf numFmtId="38" fontId="4" fillId="30" borderId="131" xfId="3" applyNumberFormat="1" applyFont="1" applyFill="1" applyBorder="1" applyAlignment="1" applyProtection="1"/>
    <xf numFmtId="38" fontId="4" fillId="30" borderId="237" xfId="3" applyNumberFormat="1" applyFont="1" applyFill="1" applyBorder="1" applyAlignment="1" applyProtection="1"/>
    <xf numFmtId="0" fontId="4" fillId="30" borderId="233" xfId="0" applyFont="1" applyFill="1" applyBorder="1" applyAlignment="1">
      <alignment horizontal="center" wrapText="1"/>
    </xf>
    <xf numFmtId="38" fontId="4" fillId="30" borderId="1" xfId="3" applyNumberFormat="1" applyFont="1" applyFill="1" applyBorder="1" applyAlignment="1" applyProtection="1"/>
    <xf numFmtId="38" fontId="4" fillId="30" borderId="129" xfId="3" applyNumberFormat="1" applyFont="1" applyFill="1" applyBorder="1" applyAlignment="1" applyProtection="1"/>
    <xf numFmtId="38" fontId="4" fillId="30" borderId="97" xfId="3" applyNumberFormat="1" applyFont="1" applyFill="1" applyBorder="1" applyAlignment="1" applyProtection="1"/>
    <xf numFmtId="0" fontId="4" fillId="30" borderId="4" xfId="0" applyFont="1" applyFill="1" applyBorder="1" applyAlignment="1">
      <alignment horizontal="center" vertical="center" wrapText="1"/>
    </xf>
    <xf numFmtId="0" fontId="4" fillId="30" borderId="158" xfId="0" applyFont="1" applyFill="1" applyBorder="1" applyAlignment="1">
      <alignment horizontal="right" vertical="center" wrapText="1"/>
    </xf>
    <xf numFmtId="38" fontId="4" fillId="30" borderId="154" xfId="3" applyNumberFormat="1" applyFont="1" applyFill="1" applyBorder="1" applyAlignment="1" applyProtection="1"/>
    <xf numFmtId="38" fontId="4" fillId="30" borderId="4" xfId="3" applyNumberFormat="1" applyFont="1" applyFill="1" applyBorder="1" applyProtection="1"/>
    <xf numFmtId="0" fontId="8" fillId="33" borderId="146" xfId="0" applyFont="1" applyFill="1" applyBorder="1"/>
    <xf numFmtId="0" fontId="4" fillId="34" borderId="35" xfId="0" applyFont="1" applyFill="1" applyBorder="1" applyAlignment="1">
      <alignment horizontal="center" vertical="center" wrapText="1"/>
    </xf>
    <xf numFmtId="0" fontId="4" fillId="34" borderId="35" xfId="0" applyFont="1" applyFill="1" applyBorder="1" applyAlignment="1">
      <alignment horizontal="right" vertical="center" wrapText="1"/>
    </xf>
    <xf numFmtId="0" fontId="4" fillId="34" borderId="145" xfId="0" applyFont="1" applyFill="1" applyBorder="1" applyAlignment="1">
      <alignment horizontal="right" vertical="center" wrapText="1"/>
    </xf>
    <xf numFmtId="38" fontId="4" fillId="34" borderId="149" xfId="3" applyNumberFormat="1" applyFont="1" applyFill="1" applyBorder="1" applyProtection="1"/>
    <xf numFmtId="38" fontId="4" fillId="34" borderId="49" xfId="3" applyNumberFormat="1" applyFont="1" applyFill="1" applyBorder="1" applyProtection="1"/>
    <xf numFmtId="38" fontId="4" fillId="34" borderId="147" xfId="3" applyNumberFormat="1" applyFont="1" applyFill="1" applyBorder="1" applyProtection="1"/>
    <xf numFmtId="165" fontId="4" fillId="25" borderId="63" xfId="1" applyNumberFormat="1" applyFont="1" applyFill="1" applyBorder="1" applyAlignment="1" applyProtection="1"/>
    <xf numFmtId="0" fontId="8" fillId="25" borderId="18" xfId="0" applyFont="1" applyFill="1" applyBorder="1"/>
    <xf numFmtId="165" fontId="4" fillId="17" borderId="130" xfId="1" applyNumberFormat="1" applyFont="1" applyFill="1" applyBorder="1" applyAlignment="1" applyProtection="1"/>
    <xf numFmtId="38" fontId="26" fillId="6" borderId="238" xfId="3" applyNumberFormat="1" applyFont="1" applyFill="1" applyBorder="1" applyAlignment="1" applyProtection="1"/>
    <xf numFmtId="38" fontId="26" fillId="6" borderId="239" xfId="3" applyNumberFormat="1" applyFont="1" applyFill="1" applyBorder="1" applyAlignment="1" applyProtection="1"/>
    <xf numFmtId="0" fontId="4" fillId="0" borderId="54" xfId="0" applyFont="1" applyBorder="1" applyAlignment="1">
      <alignment horizontal="left" vertical="center" wrapText="1"/>
    </xf>
    <xf numFmtId="165" fontId="4" fillId="0" borderId="240" xfId="1" applyNumberFormat="1" applyFont="1" applyBorder="1" applyAlignment="1" applyProtection="1"/>
    <xf numFmtId="0" fontId="8" fillId="0" borderId="241" xfId="0" applyFont="1" applyBorder="1" applyAlignment="1">
      <alignment horizontal="left" wrapText="1" indent="1"/>
    </xf>
    <xf numFmtId="38" fontId="26" fillId="6" borderId="242" xfId="3" applyNumberFormat="1" applyFont="1" applyFill="1" applyBorder="1" applyAlignment="1" applyProtection="1"/>
    <xf numFmtId="0" fontId="8" fillId="0" borderId="244" xfId="0" applyFont="1" applyBorder="1" applyAlignment="1">
      <alignment horizontal="center" wrapText="1"/>
    </xf>
    <xf numFmtId="0" fontId="8" fillId="0" borderId="240" xfId="0" applyFont="1" applyBorder="1" applyAlignment="1">
      <alignment horizontal="center" wrapText="1"/>
    </xf>
    <xf numFmtId="0" fontId="4" fillId="30" borderId="39" xfId="0" applyFont="1" applyFill="1" applyBorder="1" applyAlignment="1">
      <alignment horizontal="center" wrapText="1"/>
    </xf>
    <xf numFmtId="0" fontId="4" fillId="30" borderId="35" xfId="0" applyFont="1" applyFill="1" applyBorder="1" applyAlignment="1">
      <alignment horizontal="right" vertical="center" wrapText="1"/>
    </xf>
    <xf numFmtId="38" fontId="4" fillId="30" borderId="83" xfId="3" applyNumberFormat="1" applyFont="1" applyFill="1" applyBorder="1" applyAlignment="1" applyProtection="1"/>
    <xf numFmtId="0" fontId="4" fillId="30" borderId="233" xfId="0" applyFont="1" applyFill="1" applyBorder="1" applyAlignment="1">
      <alignment horizontal="right" wrapText="1"/>
    </xf>
    <xf numFmtId="0" fontId="8" fillId="29" borderId="148" xfId="0" applyFont="1" applyFill="1" applyBorder="1"/>
    <xf numFmtId="38" fontId="4" fillId="30" borderId="39" xfId="3" applyNumberFormat="1" applyFont="1" applyFill="1" applyBorder="1" applyAlignment="1" applyProtection="1"/>
    <xf numFmtId="165" fontId="4" fillId="35" borderId="3" xfId="1" applyNumberFormat="1" applyFont="1" applyFill="1" applyBorder="1" applyAlignment="1" applyProtection="1"/>
    <xf numFmtId="165" fontId="4" fillId="35" borderId="39" xfId="1" applyNumberFormat="1" applyFont="1" applyFill="1" applyBorder="1" applyAlignment="1" applyProtection="1"/>
    <xf numFmtId="38" fontId="2" fillId="4" borderId="231" xfId="0" applyNumberFormat="1" applyFont="1" applyFill="1" applyBorder="1" applyAlignment="1">
      <alignment horizontal="right" wrapText="1"/>
    </xf>
    <xf numFmtId="38" fontId="2" fillId="4" borderId="7" xfId="0" applyNumberFormat="1" applyFont="1" applyFill="1" applyBorder="1" applyAlignment="1">
      <alignment horizontal="right" wrapText="1"/>
    </xf>
    <xf numFmtId="38" fontId="26" fillId="6" borderId="245" xfId="3" applyNumberFormat="1" applyFont="1" applyFill="1" applyBorder="1" applyAlignment="1" applyProtection="1"/>
    <xf numFmtId="38" fontId="26" fillId="6" borderId="246" xfId="3" applyNumberFormat="1" applyFont="1" applyFill="1" applyBorder="1" applyAlignment="1" applyProtection="1"/>
    <xf numFmtId="38" fontId="26" fillId="6" borderId="247" xfId="3" applyNumberFormat="1" applyFont="1" applyFill="1" applyBorder="1" applyAlignment="1" applyProtection="1"/>
    <xf numFmtId="0" fontId="4" fillId="0" borderId="35" xfId="0" applyFont="1" applyBorder="1" applyAlignment="1">
      <alignment horizontal="center" wrapText="1"/>
    </xf>
    <xf numFmtId="0" fontId="4" fillId="0" borderId="35" xfId="0" applyFont="1" applyBorder="1" applyAlignment="1">
      <alignment horizontal="right" wrapText="1"/>
    </xf>
    <xf numFmtId="0" fontId="4" fillId="0" borderId="84" xfId="0" applyFont="1" applyBorder="1" applyAlignment="1">
      <alignment horizontal="right" wrapText="1"/>
    </xf>
    <xf numFmtId="38" fontId="4" fillId="0" borderId="139" xfId="3" applyNumberFormat="1" applyFont="1" applyFill="1" applyBorder="1" applyAlignment="1" applyProtection="1"/>
    <xf numFmtId="38" fontId="4" fillId="0" borderId="49" xfId="3" applyNumberFormat="1" applyFont="1" applyFill="1" applyBorder="1" applyAlignment="1" applyProtection="1"/>
    <xf numFmtId="0" fontId="8" fillId="0" borderId="46" xfId="0" applyFont="1" applyBorder="1"/>
    <xf numFmtId="38" fontId="4" fillId="0" borderId="5" xfId="3" applyNumberFormat="1" applyFont="1" applyFill="1" applyBorder="1" applyAlignment="1" applyProtection="1"/>
    <xf numFmtId="0" fontId="4" fillId="18" borderId="229" xfId="0" applyFont="1" applyFill="1" applyBorder="1" applyAlignment="1">
      <alignment horizontal="right" wrapText="1"/>
    </xf>
    <xf numFmtId="38" fontId="33" fillId="5" borderId="59" xfId="3" applyNumberFormat="1" applyFont="1" applyFill="1" applyBorder="1" applyAlignment="1" applyProtection="1">
      <alignment wrapText="1"/>
    </xf>
    <xf numFmtId="38" fontId="33" fillId="6" borderId="59" xfId="3" applyNumberFormat="1" applyFont="1" applyFill="1" applyBorder="1" applyAlignment="1" applyProtection="1">
      <alignment wrapText="1"/>
    </xf>
    <xf numFmtId="38" fontId="33" fillId="6" borderId="36" xfId="3" applyNumberFormat="1" applyFont="1" applyFill="1" applyBorder="1" applyAlignment="1" applyProtection="1">
      <alignment wrapText="1"/>
    </xf>
    <xf numFmtId="38" fontId="33" fillId="5" borderId="37" xfId="3" applyNumberFormat="1" applyFont="1" applyFill="1" applyBorder="1" applyAlignment="1" applyProtection="1">
      <alignment wrapText="1"/>
    </xf>
    <xf numFmtId="38" fontId="8" fillId="0" borderId="18" xfId="3" applyNumberFormat="1" applyFont="1" applyFill="1" applyBorder="1" applyAlignment="1" applyProtection="1"/>
    <xf numFmtId="38" fontId="33" fillId="5" borderId="38" xfId="3" applyNumberFormat="1" applyFont="1" applyFill="1" applyBorder="1" applyAlignment="1" applyProtection="1">
      <alignment wrapText="1"/>
    </xf>
    <xf numFmtId="38" fontId="26" fillId="6" borderId="97" xfId="3" applyNumberFormat="1" applyFont="1" applyFill="1" applyBorder="1" applyAlignment="1" applyProtection="1"/>
    <xf numFmtId="38" fontId="2" fillId="4" borderId="97" xfId="0" applyNumberFormat="1" applyFont="1" applyFill="1" applyBorder="1" applyAlignment="1">
      <alignment horizontal="right" wrapText="1"/>
    </xf>
    <xf numFmtId="0" fontId="5" fillId="0" borderId="85" xfId="0" applyFont="1" applyBorder="1" applyAlignment="1">
      <alignment horizontal="left" vertical="center"/>
    </xf>
    <xf numFmtId="0" fontId="4" fillId="4" borderId="16" xfId="0" applyFont="1" applyFill="1" applyBorder="1" applyAlignment="1">
      <alignment horizontal="center" wrapText="1"/>
    </xf>
    <xf numFmtId="0" fontId="4" fillId="4" borderId="250" xfId="0" applyFont="1" applyFill="1" applyBorder="1" applyAlignment="1">
      <alignment horizontal="center" wrapText="1"/>
    </xf>
    <xf numFmtId="0" fontId="4" fillId="4" borderId="251" xfId="0" applyFont="1" applyFill="1" applyBorder="1" applyAlignment="1">
      <alignment horizontal="right" wrapText="1"/>
    </xf>
    <xf numFmtId="0" fontId="4" fillId="4" borderId="154" xfId="0" applyFont="1" applyFill="1" applyBorder="1" applyAlignment="1">
      <alignment horizontal="right" wrapText="1"/>
    </xf>
    <xf numFmtId="0" fontId="4" fillId="4" borderId="1" xfId="0" applyFont="1" applyFill="1" applyBorder="1" applyAlignment="1">
      <alignment horizontal="right" wrapText="1"/>
    </xf>
    <xf numFmtId="38" fontId="4" fillId="4" borderId="85" xfId="3" applyNumberFormat="1" applyFont="1" applyFill="1" applyBorder="1" applyAlignment="1" applyProtection="1"/>
    <xf numFmtId="38" fontId="4" fillId="4" borderId="223" xfId="3" applyNumberFormat="1" applyFont="1" applyFill="1" applyBorder="1" applyAlignment="1" applyProtection="1"/>
    <xf numFmtId="38" fontId="4" fillId="4" borderId="252" xfId="3" applyNumberFormat="1" applyFont="1" applyFill="1" applyBorder="1" applyAlignment="1" applyProtection="1"/>
    <xf numFmtId="38" fontId="4" fillId="4" borderId="227" xfId="3" applyNumberFormat="1" applyFont="1" applyFill="1" applyBorder="1" applyAlignment="1" applyProtection="1"/>
    <xf numFmtId="38" fontId="4" fillId="4" borderId="45" xfId="3" applyNumberFormat="1" applyFont="1" applyFill="1" applyBorder="1" applyAlignment="1" applyProtection="1"/>
    <xf numFmtId="38" fontId="4" fillId="4" borderId="39" xfId="3" applyNumberFormat="1" applyFont="1" applyFill="1" applyBorder="1" applyAlignment="1" applyProtection="1"/>
    <xf numFmtId="0" fontId="8" fillId="26" borderId="0" xfId="0" applyFont="1" applyFill="1"/>
    <xf numFmtId="0" fontId="40" fillId="0" borderId="41" xfId="0" applyFont="1" applyBorder="1" applyAlignment="1">
      <alignment horizontal="left" wrapText="1"/>
    </xf>
    <xf numFmtId="0" fontId="4" fillId="0" borderId="63" xfId="0" applyFont="1" applyBorder="1" applyAlignment="1">
      <alignment horizontal="left" wrapText="1"/>
    </xf>
    <xf numFmtId="165" fontId="4" fillId="0" borderId="63" xfId="1" applyNumberFormat="1" applyFont="1" applyFill="1" applyBorder="1" applyAlignment="1" applyProtection="1"/>
    <xf numFmtId="38" fontId="22" fillId="6" borderId="253" xfId="3" applyNumberFormat="1" applyFont="1" applyFill="1" applyBorder="1" applyAlignment="1" applyProtection="1">
      <alignment wrapText="1"/>
      <protection locked="0"/>
    </xf>
    <xf numFmtId="38" fontId="22" fillId="5" borderId="254" xfId="3" applyNumberFormat="1" applyFont="1" applyFill="1" applyBorder="1" applyAlignment="1" applyProtection="1">
      <alignment wrapText="1"/>
      <protection locked="0"/>
    </xf>
    <xf numFmtId="38" fontId="22" fillId="6" borderId="254" xfId="3" applyNumberFormat="1" applyFont="1" applyFill="1" applyBorder="1" applyAlignment="1" applyProtection="1">
      <alignment wrapText="1"/>
      <protection locked="0"/>
    </xf>
    <xf numFmtId="38" fontId="22" fillId="5" borderId="255" xfId="3" applyNumberFormat="1" applyFont="1" applyFill="1" applyBorder="1" applyAlignment="1" applyProtection="1">
      <alignment wrapText="1"/>
      <protection locked="0"/>
    </xf>
    <xf numFmtId="38" fontId="22" fillId="6" borderId="24" xfId="3" applyNumberFormat="1" applyFont="1" applyFill="1" applyBorder="1" applyAlignment="1" applyProtection="1">
      <alignment wrapText="1"/>
      <protection locked="0"/>
    </xf>
    <xf numFmtId="38" fontId="22" fillId="5" borderId="8" xfId="3" applyNumberFormat="1" applyFont="1" applyFill="1" applyBorder="1" applyAlignment="1" applyProtection="1">
      <alignment wrapText="1"/>
      <protection locked="0"/>
    </xf>
    <xf numFmtId="38" fontId="22" fillId="6" borderId="8" xfId="3" applyNumberFormat="1" applyFont="1" applyFill="1" applyBorder="1" applyAlignment="1" applyProtection="1">
      <alignment wrapText="1"/>
      <protection locked="0"/>
    </xf>
    <xf numFmtId="38" fontId="22" fillId="5" borderId="9" xfId="3" applyNumberFormat="1" applyFont="1" applyFill="1" applyBorder="1" applyAlignment="1" applyProtection="1">
      <alignment wrapText="1"/>
      <protection locked="0"/>
    </xf>
    <xf numFmtId="165" fontId="4" fillId="0" borderId="13" xfId="1" applyNumberFormat="1" applyFont="1" applyBorder="1" applyAlignment="1" applyProtection="1">
      <alignment wrapText="1"/>
    </xf>
    <xf numFmtId="38" fontId="33" fillId="0" borderId="199" xfId="20" applyNumberFormat="1" applyFont="1" applyFill="1" applyBorder="1" applyAlignment="1" applyProtection="1">
      <protection locked="0"/>
    </xf>
    <xf numFmtId="38" fontId="33" fillId="0" borderId="200" xfId="20" applyNumberFormat="1" applyFont="1" applyFill="1" applyBorder="1" applyAlignment="1" applyProtection="1">
      <protection locked="0"/>
    </xf>
    <xf numFmtId="38" fontId="33" fillId="0" borderId="201" xfId="20" applyNumberFormat="1" applyFont="1" applyFill="1" applyBorder="1" applyAlignment="1" applyProtection="1">
      <protection locked="0"/>
    </xf>
    <xf numFmtId="38" fontId="33" fillId="0" borderId="204" xfId="20" applyNumberFormat="1" applyFont="1" applyFill="1" applyBorder="1" applyAlignment="1" applyProtection="1">
      <protection locked="0"/>
    </xf>
    <xf numFmtId="38" fontId="33" fillId="0" borderId="205" xfId="20" applyNumberFormat="1" applyFont="1" applyFill="1" applyBorder="1" applyAlignment="1" applyProtection="1">
      <protection locked="0"/>
    </xf>
    <xf numFmtId="38" fontId="33" fillId="0" borderId="206" xfId="20" applyNumberFormat="1" applyFont="1" applyFill="1" applyBorder="1" applyAlignment="1" applyProtection="1">
      <protection locked="0"/>
    </xf>
    <xf numFmtId="0" fontId="8" fillId="0" borderId="0" xfId="0" applyFont="1" applyProtection="1">
      <protection locked="0"/>
    </xf>
    <xf numFmtId="0" fontId="8" fillId="0" borderId="243" xfId="0" applyFont="1" applyBorder="1" applyAlignment="1">
      <alignment horizontal="left" wrapText="1" indent="1"/>
    </xf>
    <xf numFmtId="0" fontId="8" fillId="0" borderId="218" xfId="0" applyFont="1" applyBorder="1" applyAlignment="1">
      <alignment horizontal="left" wrapText="1" indent="1"/>
    </xf>
    <xf numFmtId="0" fontId="8" fillId="0" borderId="28" xfId="0" applyFont="1" applyBorder="1" applyAlignment="1">
      <alignment horizontal="left" wrapText="1" indent="1"/>
    </xf>
    <xf numFmtId="0" fontId="8" fillId="0" borderId="61" xfId="0" applyFont="1" applyBorder="1" applyAlignment="1">
      <alignment horizontal="center"/>
    </xf>
    <xf numFmtId="0" fontId="8" fillId="0" borderId="62" xfId="0" applyFont="1" applyBorder="1" applyAlignment="1">
      <alignment horizontal="center"/>
    </xf>
    <xf numFmtId="0" fontId="8" fillId="0" borderId="99" xfId="0" applyFont="1" applyBorder="1" applyAlignment="1">
      <alignment horizontal="center"/>
    </xf>
    <xf numFmtId="0" fontId="4" fillId="28" borderId="15" xfId="0" applyFont="1" applyFill="1" applyBorder="1" applyAlignment="1" applyProtection="1">
      <alignment horizontal="right" wrapText="1"/>
      <protection locked="0"/>
    </xf>
    <xf numFmtId="0" fontId="8" fillId="17" borderId="86" xfId="0" quotePrefix="1" applyFont="1" applyFill="1" applyBorder="1" applyAlignment="1" applyProtection="1">
      <alignment horizontal="left" wrapText="1" indent="1"/>
      <protection locked="0"/>
    </xf>
    <xf numFmtId="0" fontId="8" fillId="31" borderId="86" xfId="0" quotePrefix="1" applyFont="1" applyFill="1" applyBorder="1" applyAlignment="1" applyProtection="1">
      <alignment horizontal="left" wrapText="1" indent="1"/>
      <protection locked="0"/>
    </xf>
    <xf numFmtId="0" fontId="8" fillId="17" borderId="218" xfId="0" quotePrefix="1" applyFont="1" applyFill="1" applyBorder="1" applyAlignment="1" applyProtection="1">
      <alignment horizontal="left" wrapText="1" indent="1"/>
      <protection locked="0"/>
    </xf>
    <xf numFmtId="0" fontId="8" fillId="17" borderId="248" xfId="0" quotePrefix="1" applyFont="1" applyFill="1" applyBorder="1" applyAlignment="1" applyProtection="1">
      <alignment horizontal="left" wrapText="1" indent="1"/>
      <protection locked="0"/>
    </xf>
    <xf numFmtId="0" fontId="8" fillId="17" borderId="30" xfId="0" quotePrefix="1" applyFont="1" applyFill="1" applyBorder="1" applyAlignment="1" applyProtection="1">
      <alignment horizontal="left" wrapText="1" indent="1"/>
      <protection locked="0"/>
    </xf>
    <xf numFmtId="0" fontId="8" fillId="0" borderId="86" xfId="0" quotePrefix="1" applyFont="1" applyBorder="1" applyAlignment="1" applyProtection="1">
      <alignment horizontal="left"/>
      <protection locked="0"/>
    </xf>
    <xf numFmtId="0" fontId="8" fillId="0" borderId="197" xfId="0" applyFont="1" applyBorder="1" applyAlignment="1" applyProtection="1">
      <alignment horizontal="left"/>
      <protection locked="0"/>
    </xf>
    <xf numFmtId="0" fontId="8" fillId="0" borderId="30" xfId="0" applyFont="1" applyBorder="1" applyAlignment="1" applyProtection="1">
      <alignment horizontal="left" wrapText="1" indent="1"/>
      <protection locked="0"/>
    </xf>
    <xf numFmtId="0" fontId="8" fillId="0" borderId="249" xfId="0" applyFont="1" applyBorder="1" applyAlignment="1" applyProtection="1">
      <alignment horizontal="left" wrapText="1" indent="1"/>
      <protection locked="0"/>
    </xf>
    <xf numFmtId="0" fontId="8" fillId="0" borderId="26" xfId="0" applyFont="1" applyBorder="1" applyAlignment="1" applyProtection="1">
      <alignment horizontal="left" wrapText="1" indent="1"/>
      <protection locked="0"/>
    </xf>
    <xf numFmtId="0" fontId="8" fillId="0" borderId="20" xfId="0" applyFont="1" applyBorder="1" applyAlignment="1" applyProtection="1">
      <alignment horizontal="left" wrapText="1" indent="1"/>
      <protection locked="0"/>
    </xf>
    <xf numFmtId="0" fontId="8" fillId="0" borderId="20" xfId="0" applyFont="1" applyBorder="1" applyAlignment="1" applyProtection="1">
      <alignment horizontal="left" wrapText="1"/>
      <protection locked="0"/>
    </xf>
    <xf numFmtId="38" fontId="4" fillId="0" borderId="63" xfId="3" applyNumberFormat="1" applyFont="1" applyFill="1" applyBorder="1" applyAlignment="1" applyProtection="1"/>
    <xf numFmtId="0" fontId="5" fillId="0" borderId="0" xfId="0" applyFont="1" applyAlignment="1">
      <alignment horizontal="left" vertical="center" wrapText="1"/>
    </xf>
    <xf numFmtId="0" fontId="8" fillId="0" borderId="198" xfId="0" applyFont="1" applyBorder="1" applyAlignment="1" applyProtection="1">
      <alignment horizontal="left" wrapText="1"/>
      <protection locked="0"/>
    </xf>
    <xf numFmtId="0" fontId="8" fillId="0" borderId="217" xfId="0" applyFont="1" applyBorder="1" applyAlignment="1" applyProtection="1">
      <alignment horizontal="left" wrapText="1"/>
      <protection locked="0"/>
    </xf>
    <xf numFmtId="0" fontId="4" fillId="24" borderId="84" xfId="0" applyFont="1" applyFill="1" applyBorder="1" applyAlignment="1">
      <alignment horizontal="right" wrapText="1"/>
    </xf>
    <xf numFmtId="0" fontId="8" fillId="0" borderId="211" xfId="0" applyFont="1" applyBorder="1" applyAlignment="1" applyProtection="1">
      <alignment horizontal="left" wrapText="1"/>
      <protection locked="0"/>
    </xf>
    <xf numFmtId="0" fontId="8" fillId="0" borderId="212" xfId="0" applyFont="1" applyBorder="1" applyAlignment="1" applyProtection="1">
      <alignment horizontal="left" wrapText="1"/>
      <protection locked="0"/>
    </xf>
    <xf numFmtId="0" fontId="4" fillId="24" borderId="88" xfId="0" applyFont="1" applyFill="1" applyBorder="1" applyAlignment="1">
      <alignment horizontal="right" wrapText="1"/>
    </xf>
    <xf numFmtId="0" fontId="10" fillId="0" borderId="0" xfId="0" applyFont="1" applyAlignment="1">
      <alignment wrapText="1"/>
    </xf>
    <xf numFmtId="0" fontId="39" fillId="0" borderId="256" xfId="0" applyFont="1" applyBorder="1" applyAlignment="1">
      <alignment horizontal="left"/>
    </xf>
    <xf numFmtId="0" fontId="8" fillId="0" borderId="257" xfId="0" applyFont="1" applyBorder="1" applyAlignment="1">
      <alignment horizontal="center"/>
    </xf>
    <xf numFmtId="0" fontId="8" fillId="0" borderId="258" xfId="0" applyFont="1" applyBorder="1" applyAlignment="1" applyProtection="1">
      <alignment horizontal="left" wrapText="1"/>
      <protection locked="0"/>
    </xf>
    <xf numFmtId="0" fontId="4" fillId="24" borderId="29" xfId="0" applyFont="1" applyFill="1" applyBorder="1" applyAlignment="1">
      <alignment horizontal="center"/>
    </xf>
    <xf numFmtId="0" fontId="4" fillId="24" borderId="29" xfId="0" applyFont="1" applyFill="1" applyBorder="1" applyAlignment="1">
      <alignment horizontal="right"/>
    </xf>
    <xf numFmtId="0" fontId="4" fillId="24" borderId="154" xfId="0" applyFont="1" applyFill="1" applyBorder="1" applyAlignment="1">
      <alignment horizontal="right" wrapText="1"/>
    </xf>
    <xf numFmtId="0" fontId="8" fillId="0" borderId="49" xfId="0" applyFont="1" applyBorder="1" applyAlignment="1" applyProtection="1">
      <alignment horizontal="left" wrapText="1"/>
      <protection locked="0"/>
    </xf>
    <xf numFmtId="38" fontId="4" fillId="24" borderId="154" xfId="20" applyNumberFormat="1" applyFont="1" applyFill="1" applyBorder="1" applyAlignment="1" applyProtection="1"/>
    <xf numFmtId="0" fontId="8" fillId="0" borderId="259" xfId="0" applyFont="1" applyBorder="1" applyAlignment="1">
      <alignment horizontal="center" wrapText="1"/>
    </xf>
    <xf numFmtId="0" fontId="8" fillId="0" borderId="259" xfId="0" applyFont="1" applyBorder="1" applyAlignment="1">
      <alignment horizontal="left" wrapText="1" indent="1"/>
    </xf>
    <xf numFmtId="0" fontId="8" fillId="0" borderId="154" xfId="0" applyFont="1" applyBorder="1" applyAlignment="1" applyProtection="1">
      <alignment horizontal="left" wrapText="1"/>
      <protection locked="0"/>
    </xf>
    <xf numFmtId="38" fontId="4" fillId="0" borderId="85" xfId="3" applyNumberFormat="1" applyFont="1" applyFill="1" applyBorder="1" applyAlignment="1" applyProtection="1"/>
    <xf numFmtId="38" fontId="4" fillId="0" borderId="252" xfId="3" applyNumberFormat="1" applyFont="1" applyFill="1" applyBorder="1" applyAlignment="1" applyProtection="1"/>
    <xf numFmtId="165" fontId="4" fillId="0" borderId="46" xfId="1" applyNumberFormat="1" applyFont="1" applyBorder="1" applyAlignment="1" applyProtection="1"/>
    <xf numFmtId="0" fontId="9" fillId="0" borderId="117" xfId="0" applyFont="1" applyBorder="1" applyAlignment="1">
      <alignment vertical="top"/>
    </xf>
    <xf numFmtId="0" fontId="9" fillId="0" borderId="125" xfId="0" applyFont="1" applyBorder="1" applyAlignment="1">
      <alignment vertical="top"/>
    </xf>
    <xf numFmtId="0" fontId="7" fillId="0" borderId="260" xfId="0" applyFont="1" applyBorder="1" applyAlignment="1">
      <alignment horizontal="center" vertical="top" wrapText="1"/>
    </xf>
    <xf numFmtId="0" fontId="9" fillId="9" borderId="117" xfId="0" applyFont="1" applyFill="1" applyBorder="1" applyAlignment="1">
      <alignment horizontal="left" vertical="top"/>
    </xf>
    <xf numFmtId="0" fontId="39" fillId="0" borderId="106" xfId="0" applyFont="1" applyBorder="1" applyAlignment="1">
      <alignment vertical="top" wrapText="1"/>
    </xf>
    <xf numFmtId="0" fontId="16" fillId="3" borderId="125" xfId="0" applyFont="1" applyFill="1" applyBorder="1" applyAlignment="1">
      <alignment horizontal="left" vertical="center"/>
    </xf>
    <xf numFmtId="0" fontId="17" fillId="3" borderId="261" xfId="0" applyFont="1" applyFill="1" applyBorder="1" applyAlignment="1">
      <alignment horizontal="center" vertical="center" wrapText="1"/>
    </xf>
    <xf numFmtId="0" fontId="17" fillId="0" borderId="105" xfId="0" applyFont="1" applyBorder="1" applyAlignment="1">
      <alignment horizontal="left" vertical="center" wrapText="1"/>
    </xf>
    <xf numFmtId="0" fontId="9" fillId="0" borderId="119" xfId="0" applyFont="1" applyBorder="1" applyAlignment="1">
      <alignment vertical="top"/>
    </xf>
    <xf numFmtId="0" fontId="17" fillId="9" borderId="109" xfId="0" applyFont="1" applyFill="1" applyBorder="1" applyAlignment="1">
      <alignment vertical="top" wrapText="1"/>
    </xf>
    <xf numFmtId="0" fontId="17" fillId="9" borderId="117" xfId="0" applyFont="1" applyFill="1" applyBorder="1" applyAlignment="1">
      <alignment vertical="top"/>
    </xf>
    <xf numFmtId="0" fontId="8" fillId="0" borderId="170" xfId="0" applyFont="1" applyBorder="1"/>
    <xf numFmtId="0" fontId="46" fillId="0" borderId="83" xfId="0" applyFont="1" applyBorder="1" applyAlignment="1">
      <alignment horizontal="left" vertical="center" wrapText="1"/>
    </xf>
    <xf numFmtId="0" fontId="8" fillId="9" borderId="168" xfId="0" applyFont="1" applyFill="1" applyBorder="1" applyAlignment="1">
      <alignment horizontal="center" vertical="center" wrapText="1"/>
    </xf>
    <xf numFmtId="0" fontId="8" fillId="0" borderId="83" xfId="0" applyFont="1" applyBorder="1" applyAlignment="1">
      <alignment wrapText="1"/>
    </xf>
    <xf numFmtId="0" fontId="8" fillId="13" borderId="168" xfId="0" applyFont="1" applyFill="1" applyBorder="1" applyAlignment="1">
      <alignment horizontal="center" vertical="center" wrapText="1"/>
    </xf>
    <xf numFmtId="0" fontId="8" fillId="0" borderId="83" xfId="0" applyFont="1" applyBorder="1" applyAlignment="1" applyProtection="1">
      <alignment wrapText="1"/>
      <protection locked="0"/>
    </xf>
    <xf numFmtId="0" fontId="8" fillId="13" borderId="168" xfId="0" applyFont="1" applyFill="1" applyBorder="1" applyAlignment="1">
      <alignment horizontal="center" vertical="center"/>
    </xf>
    <xf numFmtId="0" fontId="46" fillId="0" borderId="83" xfId="0" applyFont="1" applyBorder="1"/>
    <xf numFmtId="0" fontId="8" fillId="13" borderId="171" xfId="0" applyFont="1" applyFill="1" applyBorder="1" applyAlignment="1">
      <alignment horizontal="center" vertical="center"/>
    </xf>
    <xf numFmtId="0" fontId="7" fillId="0" borderId="172" xfId="0" applyFont="1" applyBorder="1"/>
    <xf numFmtId="0" fontId="8" fillId="9" borderId="168" xfId="0" applyFont="1" applyFill="1" applyBorder="1" applyAlignment="1">
      <alignment horizontal="center" vertical="center"/>
    </xf>
    <xf numFmtId="0" fontId="8" fillId="0" borderId="31" xfId="0" applyFont="1" applyBorder="1" applyAlignment="1">
      <alignment horizontal="center"/>
    </xf>
    <xf numFmtId="0" fontId="8" fillId="0" borderId="6" xfId="0" applyFont="1" applyBorder="1" applyAlignment="1">
      <alignment horizontal="center" vertical="center" wrapText="1"/>
    </xf>
    <xf numFmtId="0" fontId="8" fillId="0" borderId="23" xfId="0" applyFont="1" applyBorder="1" applyAlignment="1">
      <alignment horizontal="left" indent="1"/>
    </xf>
    <xf numFmtId="0" fontId="7" fillId="36" borderId="52" xfId="0" applyFont="1" applyFill="1" applyBorder="1" applyAlignment="1">
      <alignment horizontal="right"/>
    </xf>
    <xf numFmtId="0" fontId="4" fillId="0" borderId="22" xfId="0" applyFont="1" applyBorder="1" applyAlignment="1">
      <alignment horizontal="center" wrapText="1"/>
    </xf>
    <xf numFmtId="0" fontId="7" fillId="4" borderId="52" xfId="0" applyFont="1" applyFill="1" applyBorder="1" applyAlignment="1">
      <alignment horizontal="left"/>
    </xf>
    <xf numFmtId="0" fontId="7" fillId="11" borderId="34" xfId="0" applyFont="1" applyFill="1" applyBorder="1" applyAlignment="1">
      <alignment horizontal="left"/>
    </xf>
    <xf numFmtId="0" fontId="7" fillId="4" borderId="29" xfId="0" applyFont="1" applyFill="1" applyBorder="1" applyAlignment="1">
      <alignment horizontal="left"/>
    </xf>
    <xf numFmtId="0" fontId="8" fillId="0" borderId="47" xfId="0" applyFont="1" applyBorder="1" applyAlignment="1">
      <alignment wrapText="1"/>
    </xf>
    <xf numFmtId="0" fontId="4" fillId="0" borderId="210" xfId="0" applyFont="1" applyBorder="1" applyAlignment="1">
      <alignment horizontal="left" vertical="top" wrapText="1"/>
    </xf>
    <xf numFmtId="0" fontId="9" fillId="0" borderId="122" xfId="0" applyFont="1" applyBorder="1" applyAlignment="1">
      <alignment vertical="top" wrapText="1"/>
    </xf>
    <xf numFmtId="0" fontId="9" fillId="0" borderId="117" xfId="0" applyFont="1" applyBorder="1" applyAlignment="1">
      <alignment vertical="top" wrapText="1"/>
    </xf>
    <xf numFmtId="0" fontId="9" fillId="0" borderId="118" xfId="0" applyFont="1" applyBorder="1" applyAlignment="1">
      <alignment vertical="top" wrapText="1"/>
    </xf>
    <xf numFmtId="0" fontId="9" fillId="9" borderId="118" xfId="0" applyFont="1" applyFill="1" applyBorder="1" applyAlignment="1">
      <alignment horizontal="left" vertical="top" wrapText="1"/>
    </xf>
    <xf numFmtId="0" fontId="11" fillId="3" borderId="122" xfId="0" applyFont="1" applyFill="1" applyBorder="1" applyAlignment="1">
      <alignment horizontal="left" vertical="center" wrapText="1"/>
    </xf>
    <xf numFmtId="0" fontId="17" fillId="9" borderId="117" xfId="0" applyFont="1" applyFill="1" applyBorder="1" applyAlignment="1">
      <alignment vertical="top" wrapText="1"/>
    </xf>
    <xf numFmtId="0" fontId="17" fillId="9" borderId="118" xfId="0" applyFont="1" applyFill="1" applyBorder="1" applyAlignment="1">
      <alignment vertical="top" wrapText="1"/>
    </xf>
    <xf numFmtId="37" fontId="23" fillId="0" borderId="118" xfId="10" applyNumberFormat="1" applyFont="1" applyBorder="1" applyAlignment="1" applyProtection="1">
      <alignment horizontal="right" vertical="top"/>
    </xf>
    <xf numFmtId="165" fontId="2" fillId="0" borderId="0" xfId="1" applyNumberFormat="1" applyFont="1" applyProtection="1"/>
    <xf numFmtId="0" fontId="2" fillId="0" borderId="89" xfId="0" applyFont="1" applyBorder="1"/>
    <xf numFmtId="38" fontId="22" fillId="17" borderId="262" xfId="3" applyNumberFormat="1" applyFont="1" applyFill="1" applyBorder="1" applyAlignment="1" applyProtection="1">
      <protection locked="0"/>
    </xf>
    <xf numFmtId="165" fontId="4" fillId="17" borderId="263" xfId="1" applyNumberFormat="1" applyFont="1" applyFill="1" applyBorder="1" applyAlignment="1" applyProtection="1"/>
    <xf numFmtId="0" fontId="2" fillId="0" borderId="0" xfId="0" applyFont="1" applyAlignment="1">
      <alignment wrapText="1"/>
    </xf>
    <xf numFmtId="165" fontId="2" fillId="0" borderId="0" xfId="1" applyNumberFormat="1" applyFont="1" applyFill="1" applyBorder="1" applyProtection="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center"/>
    </xf>
    <xf numFmtId="0" fontId="2" fillId="14" borderId="182" xfId="0" applyFont="1" applyFill="1" applyBorder="1"/>
    <xf numFmtId="0" fontId="2" fillId="0" borderId="182" xfId="0" applyFont="1" applyBorder="1"/>
    <xf numFmtId="0" fontId="2" fillId="0" borderId="184" xfId="0" applyFont="1" applyBorder="1"/>
    <xf numFmtId="0" fontId="2" fillId="0" borderId="192" xfId="0" applyFont="1" applyBorder="1"/>
    <xf numFmtId="0" fontId="2" fillId="0" borderId="163" xfId="0" applyFont="1" applyBorder="1"/>
    <xf numFmtId="0" fontId="2" fillId="0" borderId="130" xfId="0" applyFont="1" applyBorder="1" applyAlignment="1">
      <alignment wrapText="1"/>
    </xf>
    <xf numFmtId="0" fontId="2" fillId="0" borderId="130" xfId="0" applyFont="1" applyBorder="1"/>
    <xf numFmtId="0" fontId="2" fillId="0" borderId="176" xfId="0" applyFont="1" applyBorder="1"/>
    <xf numFmtId="0" fontId="2" fillId="0" borderId="0" xfId="0" applyFont="1" applyProtection="1">
      <protection locked="0"/>
    </xf>
    <xf numFmtId="37" fontId="2" fillId="4" borderId="69" xfId="0" applyNumberFormat="1" applyFont="1" applyFill="1" applyBorder="1" applyAlignment="1">
      <alignment horizontal="right" wrapText="1"/>
    </xf>
    <xf numFmtId="37" fontId="2" fillId="4" borderId="70" xfId="0" applyNumberFormat="1" applyFont="1" applyFill="1" applyBorder="1" applyAlignment="1">
      <alignment horizontal="right" wrapText="1"/>
    </xf>
    <xf numFmtId="37" fontId="2" fillId="4" borderId="71" xfId="0" applyNumberFormat="1" applyFont="1" applyFill="1" applyBorder="1" applyAlignment="1">
      <alignment horizontal="right" wrapText="1"/>
    </xf>
    <xf numFmtId="40" fontId="2" fillId="0" borderId="0" xfId="0" applyNumberFormat="1" applyFont="1"/>
    <xf numFmtId="40" fontId="2" fillId="8" borderId="69" xfId="0" applyNumberFormat="1" applyFont="1" applyFill="1" applyBorder="1" applyAlignment="1">
      <alignment horizontal="right" wrapText="1"/>
    </xf>
    <xf numFmtId="40" fontId="2" fillId="8" borderId="70" xfId="0" applyNumberFormat="1" applyFont="1" applyFill="1" applyBorder="1" applyAlignment="1">
      <alignment horizontal="right" wrapText="1"/>
    </xf>
    <xf numFmtId="40" fontId="2" fillId="8" borderId="71" xfId="0" applyNumberFormat="1" applyFont="1" applyFill="1" applyBorder="1" applyAlignment="1">
      <alignment horizontal="right" wrapText="1"/>
    </xf>
    <xf numFmtId="9" fontId="2" fillId="8" borderId="70" xfId="16" applyFont="1" applyFill="1" applyBorder="1" applyAlignment="1" applyProtection="1">
      <alignment horizontal="right" wrapText="1"/>
    </xf>
    <xf numFmtId="9" fontId="2" fillId="8" borderId="71" xfId="16" applyFont="1" applyFill="1" applyBorder="1" applyAlignment="1" applyProtection="1">
      <alignment horizontal="right" wrapText="1"/>
    </xf>
    <xf numFmtId="9" fontId="2" fillId="0" borderId="0" xfId="16" applyFont="1" applyFill="1" applyBorder="1" applyAlignment="1" applyProtection="1">
      <alignment horizontal="right" wrapText="1"/>
    </xf>
    <xf numFmtId="0" fontId="2" fillId="0" borderId="16" xfId="0" applyFont="1" applyBorder="1"/>
    <xf numFmtId="0" fontId="8" fillId="0" borderId="144" xfId="0" applyFont="1" applyBorder="1" applyAlignment="1">
      <alignment horizontal="center" wrapText="1"/>
    </xf>
    <xf numFmtId="38" fontId="26" fillId="5" borderId="143" xfId="3" applyNumberFormat="1" applyFont="1" applyFill="1" applyBorder="1" applyAlignment="1" applyProtection="1"/>
    <xf numFmtId="0" fontId="18" fillId="0" borderId="113" xfId="0" applyFont="1" applyBorder="1" applyAlignment="1">
      <alignment vertical="center"/>
    </xf>
    <xf numFmtId="0" fontId="18" fillId="0" borderId="114" xfId="0" applyFont="1" applyBorder="1" applyAlignment="1">
      <alignment vertical="center"/>
    </xf>
    <xf numFmtId="0" fontId="18" fillId="0" borderId="114" xfId="0" applyFont="1" applyBorder="1" applyAlignment="1">
      <alignment horizontal="center" vertical="center"/>
    </xf>
    <xf numFmtId="0" fontId="18" fillId="3" borderId="113" xfId="0" applyFont="1" applyFill="1" applyBorder="1" applyAlignment="1">
      <alignment vertical="center" wrapText="1"/>
    </xf>
    <xf numFmtId="0" fontId="18" fillId="3" borderId="114" xfId="0" applyFont="1" applyFill="1" applyBorder="1" applyAlignment="1">
      <alignment horizontal="center" vertical="center" wrapText="1"/>
    </xf>
    <xf numFmtId="0" fontId="18" fillId="0" borderId="0" xfId="0" applyFont="1"/>
    <xf numFmtId="37" fontId="18" fillId="0" borderId="114" xfId="0" applyNumberFormat="1" applyFont="1" applyBorder="1" applyAlignment="1">
      <alignment horizontal="center" vertical="center"/>
    </xf>
    <xf numFmtId="37" fontId="18" fillId="0" borderId="114" xfId="0" applyNumberFormat="1" applyFont="1" applyBorder="1" applyAlignment="1">
      <alignment horizontal="center" vertical="center" wrapText="1"/>
    </xf>
    <xf numFmtId="40" fontId="18" fillId="0" borderId="114" xfId="0" applyNumberFormat="1" applyFont="1" applyBorder="1" applyAlignment="1">
      <alignment horizontal="center" vertical="center"/>
    </xf>
    <xf numFmtId="40" fontId="18" fillId="0" borderId="114" xfId="0" applyNumberFormat="1" applyFont="1" applyBorder="1" applyAlignment="1">
      <alignment horizontal="center" vertical="center" wrapText="1"/>
    </xf>
    <xf numFmtId="0" fontId="8" fillId="0" borderId="126" xfId="15" applyFont="1" applyBorder="1" applyAlignment="1">
      <alignment vertical="center" wrapText="1"/>
    </xf>
    <xf numFmtId="0" fontId="8" fillId="0" borderId="127" xfId="15" applyFont="1" applyBorder="1" applyAlignment="1">
      <alignment vertical="center" wrapText="1"/>
    </xf>
    <xf numFmtId="0" fontId="8" fillId="0" borderId="118" xfId="15" applyFont="1" applyBorder="1" applyAlignment="1">
      <alignment vertical="center" wrapText="1"/>
    </xf>
    <xf numFmtId="0" fontId="8" fillId="0" borderId="106" xfId="15" applyFont="1" applyBorder="1" applyAlignment="1">
      <alignment vertical="center" wrapText="1"/>
    </xf>
    <xf numFmtId="0" fontId="8" fillId="0" borderId="118" xfId="15" applyFont="1" applyBorder="1" applyAlignment="1">
      <alignment vertical="top" wrapText="1"/>
    </xf>
    <xf numFmtId="0" fontId="9" fillId="3" borderId="103" xfId="0" applyFont="1" applyFill="1" applyBorder="1" applyAlignment="1">
      <alignment horizontal="left" vertical="center" wrapText="1"/>
    </xf>
    <xf numFmtId="0" fontId="9" fillId="3" borderId="118" xfId="0" applyFont="1" applyFill="1" applyBorder="1" applyAlignment="1">
      <alignment horizontal="left" vertical="center" wrapText="1"/>
    </xf>
    <xf numFmtId="0" fontId="9" fillId="3" borderId="106" xfId="0" applyFont="1" applyFill="1" applyBorder="1" applyAlignment="1">
      <alignment horizontal="left" vertical="center" wrapText="1"/>
    </xf>
    <xf numFmtId="0" fontId="9" fillId="0" borderId="125" xfId="0" applyFont="1" applyBorder="1" applyAlignment="1">
      <alignment vertical="top" wrapText="1"/>
    </xf>
    <xf numFmtId="0" fontId="9" fillId="0" borderId="122" xfId="0" applyFont="1" applyBorder="1" applyAlignment="1">
      <alignment vertical="top" wrapText="1"/>
    </xf>
    <xf numFmtId="0" fontId="4" fillId="0" borderId="128" xfId="0" applyFont="1" applyBorder="1" applyAlignment="1">
      <alignment horizontal="center" vertical="center" wrapText="1"/>
    </xf>
    <xf numFmtId="0" fontId="4" fillId="0" borderId="116" xfId="0" applyFont="1" applyBorder="1" applyAlignment="1">
      <alignment horizontal="center" vertical="center" wrapText="1"/>
    </xf>
    <xf numFmtId="0" fontId="9" fillId="0" borderId="117" xfId="0" applyFont="1" applyBorder="1" applyAlignment="1">
      <alignment vertical="top" wrapText="1"/>
    </xf>
    <xf numFmtId="0" fontId="9" fillId="0" borderId="118" xfId="0" applyFont="1" applyBorder="1" applyAlignment="1">
      <alignment vertical="top" wrapText="1"/>
    </xf>
    <xf numFmtId="0" fontId="17" fillId="3" borderId="117" xfId="0" applyFont="1" applyFill="1" applyBorder="1" applyAlignment="1">
      <alignment horizontal="left" vertical="top" wrapText="1"/>
    </xf>
    <xf numFmtId="0" fontId="17" fillId="3" borderId="118" xfId="0" applyFont="1" applyFill="1" applyBorder="1" applyAlignment="1">
      <alignment horizontal="left" vertical="top" wrapText="1"/>
    </xf>
    <xf numFmtId="0" fontId="9" fillId="9" borderId="117" xfId="0" applyFont="1" applyFill="1" applyBorder="1" applyAlignment="1">
      <alignment horizontal="left" vertical="top" wrapText="1"/>
    </xf>
    <xf numFmtId="0" fontId="9" fillId="9" borderId="118" xfId="0" applyFont="1" applyFill="1" applyBorder="1" applyAlignment="1">
      <alignment horizontal="left" vertical="top" wrapText="1"/>
    </xf>
    <xf numFmtId="0" fontId="17" fillId="3" borderId="117" xfId="0" applyFont="1" applyFill="1" applyBorder="1" applyAlignment="1">
      <alignment vertical="top" wrapText="1"/>
    </xf>
    <xf numFmtId="0" fontId="17" fillId="3" borderId="118" xfId="0" applyFont="1" applyFill="1" applyBorder="1" applyAlignment="1">
      <alignment vertical="top" wrapText="1"/>
    </xf>
    <xf numFmtId="0" fontId="24" fillId="19" borderId="115" xfId="0" applyFont="1" applyFill="1" applyBorder="1" applyAlignment="1">
      <alignment horizontal="left" vertical="center" wrapText="1"/>
    </xf>
    <xf numFmtId="0" fontId="24" fillId="19" borderId="116" xfId="0" applyFont="1" applyFill="1" applyBorder="1" applyAlignment="1">
      <alignment horizontal="left" vertical="center" wrapText="1"/>
    </xf>
    <xf numFmtId="0" fontId="24" fillId="19" borderId="92" xfId="0" applyFont="1" applyFill="1" applyBorder="1" applyAlignment="1">
      <alignment horizontal="left" vertical="center" wrapText="1"/>
    </xf>
    <xf numFmtId="0" fontId="8" fillId="21" borderId="118" xfId="15" applyFont="1" applyFill="1" applyBorder="1" applyAlignment="1">
      <alignment horizontal="left" vertical="top" wrapText="1"/>
    </xf>
    <xf numFmtId="0" fontId="8" fillId="9" borderId="123" xfId="10" applyFont="1" applyFill="1" applyBorder="1" applyAlignment="1" applyProtection="1">
      <alignment horizontal="left" vertical="top" wrapText="1"/>
    </xf>
    <xf numFmtId="0" fontId="8" fillId="9" borderId="124" xfId="10" applyFont="1" applyFill="1" applyBorder="1" applyAlignment="1" applyProtection="1">
      <alignment horizontal="left" vertical="top" wrapText="1"/>
    </xf>
    <xf numFmtId="0" fontId="8" fillId="9" borderId="117" xfId="10" applyFont="1" applyFill="1" applyBorder="1" applyAlignment="1" applyProtection="1">
      <alignment horizontal="left" vertical="top" wrapText="1"/>
    </xf>
    <xf numFmtId="0" fontId="8" fillId="9" borderId="118" xfId="10" applyFont="1" applyFill="1" applyBorder="1" applyAlignment="1" applyProtection="1">
      <alignment horizontal="left" vertical="top" wrapText="1"/>
    </xf>
    <xf numFmtId="0" fontId="11" fillId="3" borderId="121" xfId="0" applyFont="1" applyFill="1" applyBorder="1" applyAlignment="1">
      <alignment horizontal="left" vertical="center" wrapText="1"/>
    </xf>
    <xf numFmtId="0" fontId="11" fillId="3" borderId="122" xfId="0" applyFont="1" applyFill="1" applyBorder="1" applyAlignment="1">
      <alignment horizontal="left" vertical="center" wrapText="1"/>
    </xf>
    <xf numFmtId="0" fontId="11" fillId="3" borderId="105" xfId="0" applyFont="1" applyFill="1" applyBorder="1" applyAlignment="1">
      <alignment horizontal="left" vertical="center" wrapText="1"/>
    </xf>
    <xf numFmtId="0" fontId="11" fillId="3" borderId="103" xfId="0" applyFont="1" applyFill="1" applyBorder="1" applyAlignment="1">
      <alignment horizontal="left" vertical="center" wrapText="1"/>
    </xf>
    <xf numFmtId="0" fontId="11" fillId="3" borderId="118" xfId="0" applyFont="1" applyFill="1" applyBorder="1" applyAlignment="1">
      <alignment horizontal="left" vertical="center" wrapText="1"/>
    </xf>
    <xf numFmtId="0" fontId="11" fillId="3" borderId="106" xfId="0" applyFont="1" applyFill="1" applyBorder="1" applyAlignment="1">
      <alignment horizontal="left" vertical="center" wrapText="1"/>
    </xf>
    <xf numFmtId="0" fontId="8" fillId="3" borderId="117" xfId="10" applyFont="1" applyFill="1" applyBorder="1" applyAlignment="1" applyProtection="1">
      <alignment horizontal="left" vertical="top" wrapText="1"/>
    </xf>
    <xf numFmtId="0" fontId="8" fillId="3" borderId="118" xfId="10" applyFont="1" applyFill="1" applyBorder="1" applyAlignment="1" applyProtection="1">
      <alignment horizontal="left" vertical="top" wrapText="1"/>
    </xf>
    <xf numFmtId="0" fontId="9" fillId="9" borderId="123" xfId="0" applyFont="1" applyFill="1" applyBorder="1" applyAlignment="1">
      <alignment horizontal="left" vertical="top" wrapText="1"/>
    </xf>
    <xf numFmtId="0" fontId="9" fillId="9" borderId="124" xfId="0" applyFont="1" applyFill="1" applyBorder="1" applyAlignment="1">
      <alignment horizontal="left" vertical="top" wrapText="1"/>
    </xf>
    <xf numFmtId="0" fontId="17" fillId="3" borderId="125" xfId="0" applyFont="1" applyFill="1" applyBorder="1" applyAlignment="1">
      <alignment horizontal="left" vertical="top" wrapText="1"/>
    </xf>
    <xf numFmtId="0" fontId="17" fillId="3" borderId="122" xfId="0" applyFont="1" applyFill="1" applyBorder="1" applyAlignment="1">
      <alignment horizontal="left" vertical="top" wrapText="1"/>
    </xf>
    <xf numFmtId="0" fontId="6" fillId="19" borderId="115" xfId="0" applyFont="1" applyFill="1" applyBorder="1" applyAlignment="1">
      <alignment horizontal="left" vertical="center"/>
    </xf>
    <xf numFmtId="0" fontId="0" fillId="19" borderId="116" xfId="0" applyFill="1" applyBorder="1"/>
    <xf numFmtId="0" fontId="0" fillId="19" borderId="92" xfId="0" applyFill="1" applyBorder="1"/>
    <xf numFmtId="0" fontId="17" fillId="3" borderId="119" xfId="0" applyFont="1" applyFill="1" applyBorder="1" applyAlignment="1">
      <alignment horizontal="left" vertical="top" wrapText="1"/>
    </xf>
    <xf numFmtId="0" fontId="17" fillId="3" borderId="120" xfId="0" applyFont="1" applyFill="1" applyBorder="1" applyAlignment="1">
      <alignment horizontal="left" vertical="top" wrapText="1"/>
    </xf>
    <xf numFmtId="0" fontId="6" fillId="19" borderId="116" xfId="0" applyFont="1" applyFill="1" applyBorder="1" applyAlignment="1">
      <alignment horizontal="left" vertical="center"/>
    </xf>
    <xf numFmtId="0" fontId="6" fillId="19" borderId="92" xfId="0" applyFont="1" applyFill="1" applyBorder="1" applyAlignment="1">
      <alignment horizontal="left" vertical="center"/>
    </xf>
    <xf numFmtId="0" fontId="11" fillId="0" borderId="121" xfId="0" applyFont="1" applyBorder="1" applyAlignment="1">
      <alignment horizontal="left" vertical="center" wrapText="1"/>
    </xf>
    <xf numFmtId="0" fontId="11" fillId="0" borderId="122" xfId="0" applyFont="1" applyBorder="1" applyAlignment="1">
      <alignment horizontal="left" vertical="center" wrapText="1"/>
    </xf>
    <xf numFmtId="0" fontId="11" fillId="0" borderId="105" xfId="0" applyFont="1" applyBorder="1" applyAlignment="1">
      <alignment horizontal="left" vertical="center" wrapText="1"/>
    </xf>
    <xf numFmtId="0" fontId="24" fillId="0" borderId="115" xfId="0" applyFont="1" applyBorder="1" applyAlignment="1">
      <alignment horizontal="left" vertical="center" wrapText="1"/>
    </xf>
    <xf numFmtId="0" fontId="24" fillId="0" borderId="116" xfId="0" applyFont="1" applyBorder="1" applyAlignment="1">
      <alignment horizontal="left" vertical="center" wrapText="1"/>
    </xf>
    <xf numFmtId="0" fontId="24" fillId="0" borderId="92" xfId="0" applyFont="1" applyBorder="1" applyAlignment="1">
      <alignment horizontal="left" vertical="center" wrapText="1"/>
    </xf>
    <xf numFmtId="0" fontId="8" fillId="3" borderId="117" xfId="0" applyFont="1" applyFill="1" applyBorder="1" applyAlignment="1">
      <alignment horizontal="left" vertical="top" wrapText="1"/>
    </xf>
    <xf numFmtId="0" fontId="8" fillId="3" borderId="118" xfId="0" applyFont="1" applyFill="1" applyBorder="1" applyAlignment="1">
      <alignment horizontal="left" vertical="top" wrapText="1"/>
    </xf>
    <xf numFmtId="0" fontId="8" fillId="0" borderId="0" xfId="15" applyFont="1" applyAlignment="1">
      <alignment horizontal="left" vertical="center" wrapText="1"/>
    </xf>
    <xf numFmtId="0" fontId="9" fillId="0" borderId="103" xfId="0" applyFont="1" applyBorder="1" applyAlignment="1">
      <alignment horizontal="left" vertical="center" wrapText="1"/>
    </xf>
    <xf numFmtId="0" fontId="9" fillId="0" borderId="118" xfId="0" applyFont="1" applyBorder="1" applyAlignment="1">
      <alignment horizontal="left" vertical="center" wrapText="1"/>
    </xf>
    <xf numFmtId="0" fontId="9" fillId="0" borderId="106" xfId="0" applyFont="1" applyBorder="1" applyAlignment="1">
      <alignment horizontal="left" vertical="center" wrapText="1"/>
    </xf>
    <xf numFmtId="0" fontId="17" fillId="9" borderId="117" xfId="0" applyFont="1" applyFill="1" applyBorder="1" applyAlignment="1">
      <alignment vertical="top" wrapText="1"/>
    </xf>
    <xf numFmtId="0" fontId="17" fillId="9" borderId="118" xfId="0" applyFont="1" applyFill="1" applyBorder="1" applyAlignment="1">
      <alignment vertical="top" wrapText="1"/>
    </xf>
    <xf numFmtId="0" fontId="11" fillId="3" borderId="101" xfId="0" applyFont="1" applyFill="1" applyBorder="1" applyAlignment="1">
      <alignment horizontal="left" vertical="center" wrapText="1"/>
    </xf>
    <xf numFmtId="0" fontId="11" fillId="3" borderId="126" xfId="0" applyFont="1" applyFill="1" applyBorder="1" applyAlignment="1">
      <alignment horizontal="left" vertical="center" wrapText="1"/>
    </xf>
    <xf numFmtId="0" fontId="11" fillId="3" borderId="127" xfId="0" applyFont="1" applyFill="1" applyBorder="1" applyAlignment="1">
      <alignment horizontal="left" vertical="center" wrapText="1"/>
    </xf>
    <xf numFmtId="0" fontId="9" fillId="9" borderId="104" xfId="0" applyFont="1" applyFill="1" applyBorder="1" applyAlignment="1">
      <alignment vertical="top" wrapText="1"/>
    </xf>
    <xf numFmtId="0" fontId="9" fillId="9" borderId="124" xfId="0" applyFont="1" applyFill="1" applyBorder="1" applyAlignment="1">
      <alignment vertical="top" wrapText="1"/>
    </xf>
    <xf numFmtId="0" fontId="17" fillId="3" borderId="119" xfId="0" applyFont="1" applyFill="1" applyBorder="1" applyAlignment="1">
      <alignment vertical="top" wrapText="1"/>
    </xf>
    <xf numFmtId="0" fontId="17" fillId="3" borderId="120" xfId="0" applyFont="1" applyFill="1" applyBorder="1" applyAlignment="1">
      <alignment vertical="top" wrapText="1"/>
    </xf>
    <xf numFmtId="0" fontId="24" fillId="19" borderId="1" xfId="0" applyFont="1" applyFill="1" applyBorder="1" applyAlignment="1">
      <alignment horizontal="center" vertical="center" wrapText="1"/>
    </xf>
    <xf numFmtId="0" fontId="40" fillId="0" borderId="117" xfId="0" applyFont="1" applyBorder="1" applyAlignment="1">
      <alignment vertical="top" wrapText="1"/>
    </xf>
    <xf numFmtId="0" fontId="40" fillId="0" borderId="118" xfId="0" applyFont="1" applyBorder="1" applyAlignment="1">
      <alignment vertical="top" wrapText="1"/>
    </xf>
    <xf numFmtId="0" fontId="9" fillId="0" borderId="118" xfId="0" applyFont="1" applyBorder="1" applyAlignment="1">
      <alignment vertical="top"/>
    </xf>
    <xf numFmtId="0" fontId="9" fillId="0" borderId="119" xfId="0" applyFont="1" applyBorder="1" applyAlignment="1">
      <alignment vertical="top" wrapText="1"/>
    </xf>
    <xf numFmtId="0" fontId="40" fillId="0" borderId="129" xfId="0" applyFont="1" applyBorder="1" applyAlignment="1">
      <alignment horizontal="center" vertical="top" wrapText="1"/>
    </xf>
    <xf numFmtId="0" fontId="40" fillId="0" borderId="95" xfId="0" applyFont="1" applyBorder="1" applyAlignment="1">
      <alignment horizontal="center" vertical="top" wrapText="1"/>
    </xf>
    <xf numFmtId="0" fontId="43" fillId="25" borderId="194" xfId="0" applyFont="1" applyFill="1" applyBorder="1" applyAlignment="1">
      <alignment horizontal="center"/>
    </xf>
    <xf numFmtId="0" fontId="43" fillId="25" borderId="63" xfId="0" applyFont="1" applyFill="1" applyBorder="1" applyAlignment="1">
      <alignment horizontal="center"/>
    </xf>
    <xf numFmtId="0" fontId="4" fillId="0" borderId="129" xfId="0" applyFont="1" applyBorder="1" applyAlignment="1">
      <alignment horizontal="center" wrapText="1"/>
    </xf>
    <xf numFmtId="0" fontId="4" fillId="0" borderId="95" xfId="0" applyFont="1" applyBorder="1" applyAlignment="1">
      <alignment horizontal="center" wrapText="1"/>
    </xf>
    <xf numFmtId="38" fontId="7" fillId="3" borderId="83" xfId="3" applyNumberFormat="1" applyFont="1" applyFill="1" applyBorder="1" applyAlignment="1" applyProtection="1">
      <alignment vertical="center"/>
      <protection locked="0"/>
    </xf>
    <xf numFmtId="38" fontId="7" fillId="3" borderId="7" xfId="3" applyNumberFormat="1" applyFont="1" applyFill="1" applyBorder="1" applyAlignment="1" applyProtection="1">
      <alignment vertical="center"/>
      <protection locked="0"/>
    </xf>
    <xf numFmtId="38" fontId="7" fillId="3" borderId="130" xfId="3" applyNumberFormat="1" applyFont="1" applyFill="1" applyBorder="1" applyAlignment="1" applyProtection="1">
      <alignment vertical="center"/>
      <protection locked="0"/>
    </xf>
    <xf numFmtId="0" fontId="8" fillId="0" borderId="131" xfId="0" applyFont="1" applyBorder="1" applyAlignment="1">
      <alignment horizontal="left" wrapText="1"/>
    </xf>
    <xf numFmtId="0" fontId="8" fillId="0" borderId="15" xfId="0" applyFont="1" applyBorder="1" applyAlignment="1">
      <alignment horizontal="left" wrapText="1"/>
    </xf>
    <xf numFmtId="0" fontId="8" fillId="0" borderId="132" xfId="0" applyFont="1" applyBorder="1" applyAlignment="1">
      <alignment horizontal="left" wrapText="1"/>
    </xf>
    <xf numFmtId="0" fontId="4" fillId="0" borderId="133" xfId="0" applyFont="1" applyBorder="1" applyAlignment="1">
      <alignment horizontal="left" vertical="center" wrapText="1"/>
    </xf>
    <xf numFmtId="0" fontId="4" fillId="0" borderId="18" xfId="0" applyFont="1" applyBorder="1" applyAlignment="1">
      <alignment horizontal="left" vertical="center" wrapText="1"/>
    </xf>
    <xf numFmtId="0" fontId="4" fillId="0" borderId="134" xfId="0" applyFont="1" applyBorder="1" applyAlignment="1">
      <alignment horizontal="left" vertical="center" wrapText="1"/>
    </xf>
    <xf numFmtId="5" fontId="31" fillId="10" borderId="165" xfId="3" applyNumberFormat="1" applyFont="1" applyFill="1" applyBorder="1" applyAlignment="1" applyProtection="1">
      <alignment horizontal="center" vertical="center"/>
    </xf>
    <xf numFmtId="5" fontId="31" fillId="10" borderId="7" xfId="3" applyNumberFormat="1" applyFont="1" applyFill="1" applyBorder="1" applyAlignment="1" applyProtection="1">
      <alignment horizontal="center" vertical="center"/>
    </xf>
    <xf numFmtId="5" fontId="31" fillId="10" borderId="166" xfId="3" applyNumberFormat="1" applyFont="1" applyFill="1" applyBorder="1" applyAlignment="1" applyProtection="1">
      <alignment horizontal="center" vertical="center"/>
    </xf>
    <xf numFmtId="5" fontId="7" fillId="0" borderId="177" xfId="3" applyNumberFormat="1" applyFont="1" applyFill="1" applyBorder="1" applyAlignment="1" applyProtection="1">
      <alignment horizontal="center" vertical="center"/>
    </xf>
    <xf numFmtId="5" fontId="7" fillId="0" borderId="178" xfId="3" applyNumberFormat="1" applyFont="1" applyFill="1" applyBorder="1" applyAlignment="1" applyProtection="1">
      <alignment horizontal="center" vertical="center"/>
    </xf>
    <xf numFmtId="5" fontId="7" fillId="0" borderId="179" xfId="3" applyNumberFormat="1" applyFont="1" applyFill="1" applyBorder="1" applyAlignment="1" applyProtection="1">
      <alignment horizontal="center" vertical="center"/>
    </xf>
    <xf numFmtId="0" fontId="5" fillId="0" borderId="134" xfId="0" applyFont="1" applyBorder="1" applyAlignment="1">
      <alignment horizontal="left" vertical="center"/>
    </xf>
    <xf numFmtId="0" fontId="5" fillId="0" borderId="95" xfId="0" applyFont="1" applyBorder="1" applyAlignment="1">
      <alignment horizontal="left" vertical="center"/>
    </xf>
    <xf numFmtId="0" fontId="5" fillId="0" borderId="133" xfId="0" applyFont="1" applyBorder="1" applyAlignment="1">
      <alignment horizontal="left" vertical="center"/>
    </xf>
  </cellXfs>
  <cellStyles count="23">
    <cellStyle name="Comma" xfId="1" builtinId="3"/>
    <cellStyle name="Comma0" xfId="2" xr:uid="{00000000-0005-0000-0000-000001000000}"/>
    <cellStyle name="Currency" xfId="3" builtinId="4"/>
    <cellStyle name="Currency 2" xfId="20" xr:uid="{089767B4-6CD6-4CC0-A617-9CC7766026C9}"/>
    <cellStyle name="Currency0" xfId="4" xr:uid="{00000000-0005-0000-0000-000003000000}"/>
    <cellStyle name="Date" xfId="5" xr:uid="{00000000-0005-0000-0000-000004000000}"/>
    <cellStyle name="Fixed" xfId="6" xr:uid="{00000000-0005-0000-0000-000005000000}"/>
    <cellStyle name="Grey" xfId="7" xr:uid="{00000000-0005-0000-0000-000006000000}"/>
    <cellStyle name="Heading 1" xfId="8" builtinId="16" customBuiltin="1"/>
    <cellStyle name="Heading 2" xfId="9" builtinId="17" customBuiltin="1"/>
    <cellStyle name="Hyperlink" xfId="10" builtinId="8"/>
    <cellStyle name="Input [yellow]" xfId="11" xr:uid="{00000000-0005-0000-0000-00000A000000}"/>
    <cellStyle name="no dec" xfId="12" xr:uid="{00000000-0005-0000-0000-00000B000000}"/>
    <cellStyle name="Normal" xfId="0" builtinId="0"/>
    <cellStyle name="Normal - Style1" xfId="13" xr:uid="{00000000-0005-0000-0000-00000D000000}"/>
    <cellStyle name="Normal 2" xfId="19" xr:uid="{1D4BB322-E7B2-471C-B26B-DE110AC52C95}"/>
    <cellStyle name="Normal 4" xfId="21" xr:uid="{079F569D-6848-4D9B-9A5A-C01697419A99}"/>
    <cellStyle name="Normal 5" xfId="22" xr:uid="{C8AA39C8-1E41-4114-874F-423A6F27B680}"/>
    <cellStyle name="Normal_Book1" xfId="14" xr:uid="{00000000-0005-0000-0000-00000E000000}"/>
    <cellStyle name="Normal_Table of Contents" xfId="15" xr:uid="{00000000-0005-0000-0000-00000F000000}"/>
    <cellStyle name="Percent" xfId="16" builtinId="5"/>
    <cellStyle name="Percent [2]" xfId="17" xr:uid="{00000000-0005-0000-0000-000011000000}"/>
    <cellStyle name="Total" xfId="18" builtinId="25" customBuiltin="1"/>
  </cellStyles>
  <dxfs count="9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CC"/>
      <color rgb="FFFFFF99"/>
      <color rgb="FFFFFFCC"/>
      <color rgb="FFC5D9F1"/>
      <color rgb="FFC2D7F0"/>
      <color rgb="FFCCECFF"/>
      <color rgb="FF2609FB"/>
      <color rgb="FF3333FF"/>
      <color rgb="FF1903BD"/>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Business Case Cost</a:t>
            </a:r>
          </a:p>
          <a:p>
            <a:pPr>
              <a:defRPr sz="1175" b="1" i="0" u="none" strike="noStrike" baseline="0">
                <a:solidFill>
                  <a:srgbClr val="000000"/>
                </a:solidFill>
                <a:latin typeface="Arial"/>
                <a:ea typeface="Arial"/>
                <a:cs typeface="Arial"/>
              </a:defRPr>
            </a:pPr>
            <a:r>
              <a:rPr lang="en-US"/>
              <a:t> vs. Benefits</a:t>
            </a:r>
          </a:p>
        </c:rich>
      </c:tx>
      <c:layout>
        <c:manualLayout>
          <c:xMode val="edge"/>
          <c:yMode val="edge"/>
          <c:x val="0.39010417279201515"/>
          <c:y val="2.1052368453943301E-2"/>
        </c:manualLayout>
      </c:layout>
      <c:overlay val="0"/>
      <c:spPr>
        <a:noFill/>
        <a:ln w="25400">
          <a:noFill/>
        </a:ln>
      </c:spPr>
    </c:title>
    <c:autoTitleDeleted val="0"/>
    <c:plotArea>
      <c:layout>
        <c:manualLayout>
          <c:layoutTarget val="inner"/>
          <c:xMode val="edge"/>
          <c:yMode val="edge"/>
          <c:x val="0.10303480357298148"/>
          <c:y val="0.13720346083499552"/>
          <c:w val="0.83191063625592065"/>
          <c:h val="0.69129436036092518"/>
        </c:manualLayout>
      </c:layout>
      <c:lineChart>
        <c:grouping val="standard"/>
        <c:varyColors val="0"/>
        <c:ser>
          <c:idx val="0"/>
          <c:order val="0"/>
          <c:tx>
            <c:strRef>
              <c:f>Financial_Analysis!$B$262</c:f>
              <c:strCache>
                <c:ptCount val="1"/>
                <c:pt idx="0">
                  <c:v>Business Case Cost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Financial_Analysis!$C$256:$L$256</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Financial_Analysis!$C$262:$L$262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8BA-4C88-98F2-9E5F32ED8F08}"/>
            </c:ext>
          </c:extLst>
        </c:ser>
        <c:ser>
          <c:idx val="1"/>
          <c:order val="1"/>
          <c:tx>
            <c:strRef>
              <c:f>Financial_Analysis!$B$252</c:f>
              <c:strCache>
                <c:ptCount val="1"/>
                <c:pt idx="0">
                  <c:v>Agency Benefits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Financial_Analysis!$C$256:$L$256</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Financial_Analysis!$C$252:$L$252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8BA-4C88-98F2-9E5F32ED8F08}"/>
            </c:ext>
          </c:extLst>
        </c:ser>
        <c:ser>
          <c:idx val="2"/>
          <c:order val="2"/>
          <c:tx>
            <c:strRef>
              <c:f>Financial_Analysis!$B$258</c:f>
              <c:strCache>
                <c:ptCount val="1"/>
                <c:pt idx="0">
                  <c:v>Constituent Benefits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Financial_Analysis!$C$256:$L$256</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Financial_Analysis!$C$258:$L$258</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8BA-4C88-98F2-9E5F32ED8F08}"/>
            </c:ext>
          </c:extLst>
        </c:ser>
        <c:dLbls>
          <c:showLegendKey val="0"/>
          <c:showVal val="0"/>
          <c:showCatName val="0"/>
          <c:showSerName val="0"/>
          <c:showPercent val="0"/>
          <c:showBubbleSize val="0"/>
        </c:dLbls>
        <c:marker val="1"/>
        <c:smooth val="0"/>
        <c:axId val="71769472"/>
        <c:axId val="71812992"/>
      </c:lineChart>
      <c:catAx>
        <c:axId val="71769472"/>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Fiscal Year</a:t>
                </a:r>
              </a:p>
            </c:rich>
          </c:tx>
          <c:layout>
            <c:manualLayout>
              <c:xMode val="edge"/>
              <c:yMode val="edge"/>
              <c:x val="0.44139596618863702"/>
              <c:y val="0.89446106058448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1812992"/>
        <c:crosses val="autoZero"/>
        <c:auto val="1"/>
        <c:lblAlgn val="ctr"/>
        <c:lblOffset val="100"/>
        <c:tickLblSkip val="1"/>
        <c:tickMarkSkip val="1"/>
        <c:noMultiLvlLbl val="0"/>
      </c:catAx>
      <c:valAx>
        <c:axId val="718129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Dollars</a:t>
                </a:r>
              </a:p>
            </c:rich>
          </c:tx>
          <c:layout>
            <c:manualLayout>
              <c:xMode val="edge"/>
              <c:yMode val="edge"/>
              <c:x val="2.2896586595877035E-2"/>
              <c:y val="0.41952593135161037"/>
            </c:manualLayout>
          </c:layout>
          <c:overlay val="0"/>
          <c:spPr>
            <a:noFill/>
            <a:ln w="25400">
              <a:noFill/>
            </a:ln>
          </c:spPr>
        </c:title>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769472"/>
        <c:crosses val="autoZero"/>
        <c:crossBetween val="between"/>
      </c:valAx>
      <c:spPr>
        <a:solidFill>
          <a:schemeClr val="bg1">
            <a:lumMod val="85000"/>
          </a:schemeClr>
        </a:solidFill>
        <a:ln w="12700">
          <a:solidFill>
            <a:srgbClr val="808080"/>
          </a:solidFill>
          <a:prstDash val="solid"/>
        </a:ln>
      </c:spPr>
    </c:plotArea>
    <c:legend>
      <c:legendPos val="r"/>
      <c:legendEntry>
        <c:idx val="0"/>
        <c:txPr>
          <a:bodyPr/>
          <a:lstStyle/>
          <a:p>
            <a:pPr>
              <a:defRPr sz="825" b="0" i="0" u="none" strike="noStrike" baseline="0">
                <a:solidFill>
                  <a:srgbClr val="000000"/>
                </a:solidFill>
                <a:latin typeface="Arial"/>
                <a:ea typeface="Arial"/>
                <a:cs typeface="Arial"/>
              </a:defRPr>
            </a:pPr>
            <a:endParaRPr lang="en-US"/>
          </a:p>
        </c:txPr>
      </c:legendEntry>
      <c:legendEntry>
        <c:idx val="1"/>
        <c:txPr>
          <a:bodyPr/>
          <a:lstStyle/>
          <a:p>
            <a:pPr>
              <a:defRPr sz="825" b="0" i="0" u="none" strike="noStrike" baseline="0">
                <a:solidFill>
                  <a:srgbClr val="000000"/>
                </a:solidFill>
                <a:latin typeface="Arial"/>
                <a:ea typeface="Arial"/>
                <a:cs typeface="Arial"/>
              </a:defRPr>
            </a:pPr>
            <a:endParaRPr lang="en-US"/>
          </a:p>
        </c:txPr>
      </c:legendEntry>
      <c:legendEntry>
        <c:idx val="2"/>
        <c:txPr>
          <a:bodyPr/>
          <a:lstStyle/>
          <a:p>
            <a:pPr>
              <a:defRPr sz="825" b="0" i="0" u="none" strike="noStrike" baseline="0">
                <a:solidFill>
                  <a:srgbClr val="000000"/>
                </a:solidFill>
                <a:latin typeface="Arial"/>
                <a:ea typeface="Arial"/>
                <a:cs typeface="Arial"/>
              </a:defRPr>
            </a:pPr>
            <a:endParaRPr lang="en-US"/>
          </a:p>
        </c:txPr>
      </c:legendEntry>
      <c:layout>
        <c:manualLayout>
          <c:xMode val="edge"/>
          <c:yMode val="edge"/>
          <c:x val="0.76576483072695767"/>
          <c:y val="0.71240269384931532"/>
          <c:w val="0.22896626514841723"/>
          <c:h val="0.23219054982468268"/>
        </c:manualLayout>
      </c:layout>
      <c:overlay val="0"/>
      <c:spPr>
        <a:solidFill>
          <a:schemeClr val="bg1"/>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&amp;L&amp;10Based on DIR Document 10BC-W1-9&amp;C&amp;"Arial,Bold"&amp;18POSTED FOR REVIEW&amp;"Arial,Regular"&amp;10
Page &amp;P of &amp;N&amp;R&amp;10Business Justification</c:oddFooter>
    </c:headerFooter>
    <c:pageMargins b="1" l="0.75000000000000688" r="0.7500000000000068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Financial Analysis (Agency/State)</a:t>
            </a:r>
          </a:p>
        </c:rich>
      </c:tx>
      <c:layout>
        <c:manualLayout>
          <c:xMode val="edge"/>
          <c:yMode val="edge"/>
          <c:x val="0.35356067382963657"/>
          <c:y val="4.2216389617964416E-2"/>
        </c:manualLayout>
      </c:layout>
      <c:overlay val="0"/>
      <c:spPr>
        <a:noFill/>
        <a:ln w="25400">
          <a:noFill/>
        </a:ln>
      </c:spPr>
    </c:title>
    <c:autoTitleDeleted val="0"/>
    <c:plotArea>
      <c:layout>
        <c:manualLayout>
          <c:layoutTarget val="inner"/>
          <c:xMode val="edge"/>
          <c:yMode val="edge"/>
          <c:x val="0.10244513728584378"/>
          <c:y val="0.1292878765560509"/>
          <c:w val="0.82955574582683256"/>
          <c:h val="0.69129436036092518"/>
        </c:manualLayout>
      </c:layout>
      <c:barChart>
        <c:barDir val="col"/>
        <c:grouping val="clustered"/>
        <c:varyColors val="0"/>
        <c:ser>
          <c:idx val="0"/>
          <c:order val="0"/>
          <c:tx>
            <c:strRef>
              <c:f>Financial_Analysis!$B$251</c:f>
              <c:strCache>
                <c:ptCount val="1"/>
                <c:pt idx="0">
                  <c:v>Business Case Cost</c:v>
                </c:pt>
              </c:strCache>
            </c:strRef>
          </c:tx>
          <c:spPr>
            <a:solidFill>
              <a:srgbClr val="9999FF"/>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Financial_Analysis!$C$251:$L$251</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41-4A92-9636-FD5F4856F8C6}"/>
            </c:ext>
          </c:extLst>
        </c:ser>
        <c:ser>
          <c:idx val="1"/>
          <c:order val="1"/>
          <c:tx>
            <c:strRef>
              <c:f>Financial_Analysis!$B$252</c:f>
              <c:strCache>
                <c:ptCount val="1"/>
                <c:pt idx="0">
                  <c:v>Agency Benefits</c:v>
                </c:pt>
              </c:strCache>
            </c:strRef>
          </c:tx>
          <c:spPr>
            <a:solidFill>
              <a:srgbClr val="993366"/>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Financial_Analysis!$C$252:$L$252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41-4A92-9636-FD5F4856F8C6}"/>
            </c:ext>
          </c:extLst>
        </c:ser>
        <c:ser>
          <c:idx val="2"/>
          <c:order val="2"/>
          <c:tx>
            <c:strRef>
              <c:f>Financial_Analysis!$B$253</c:f>
              <c:strCache>
                <c:ptCount val="1"/>
                <c:pt idx="0">
                  <c:v>Net Cash Flow</c:v>
                </c:pt>
              </c:strCache>
            </c:strRef>
          </c:tx>
          <c:spPr>
            <a:solidFill>
              <a:srgbClr val="FFFFCC"/>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Financial_Analysis!$C$253:$L$253</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41-4A92-9636-FD5F4856F8C6}"/>
            </c:ext>
          </c:extLst>
        </c:ser>
        <c:ser>
          <c:idx val="3"/>
          <c:order val="3"/>
          <c:tx>
            <c:strRef>
              <c:f>Financial_Analysis!$B$254</c:f>
              <c:strCache>
                <c:ptCount val="1"/>
                <c:pt idx="0">
                  <c:v>Cumulative Net Cash Flow</c:v>
                </c:pt>
              </c:strCache>
            </c:strRef>
          </c:tx>
          <c:spPr>
            <a:solidFill>
              <a:srgbClr val="CCFFFF"/>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Financial_Analysis!$C$254:$L$254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41-4A92-9636-FD5F4856F8C6}"/>
            </c:ext>
          </c:extLst>
        </c:ser>
        <c:dLbls>
          <c:showLegendKey val="0"/>
          <c:showVal val="0"/>
          <c:showCatName val="0"/>
          <c:showSerName val="0"/>
          <c:showPercent val="0"/>
          <c:showBubbleSize val="0"/>
        </c:dLbls>
        <c:gapWidth val="150"/>
        <c:axId val="71878528"/>
        <c:axId val="71884800"/>
      </c:barChart>
      <c:catAx>
        <c:axId val="71878528"/>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Fiscal Year</a:t>
                </a:r>
              </a:p>
            </c:rich>
          </c:tx>
          <c:layout>
            <c:manualLayout>
              <c:xMode val="edge"/>
              <c:yMode val="edge"/>
              <c:x val="0.46600043908369138"/>
              <c:y val="0.89182255318860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1884800"/>
        <c:crosses val="autoZero"/>
        <c:auto val="1"/>
        <c:lblAlgn val="ctr"/>
        <c:lblOffset val="100"/>
        <c:tickLblSkip val="1"/>
        <c:tickMarkSkip val="1"/>
        <c:noMultiLvlLbl val="0"/>
      </c:catAx>
      <c:valAx>
        <c:axId val="71884800"/>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Dollars</a:t>
                </a:r>
              </a:p>
            </c:rich>
          </c:tx>
          <c:layout>
            <c:manualLayout>
              <c:xMode val="edge"/>
              <c:yMode val="edge"/>
              <c:x val="2.2487900622909819E-2"/>
              <c:y val="0.40633339437221538"/>
            </c:manualLayout>
          </c:layout>
          <c:overlay val="0"/>
          <c:spPr>
            <a:noFill/>
            <a:ln w="25400">
              <a:noFill/>
            </a:ln>
          </c:spPr>
        </c:title>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878528"/>
        <c:crosses val="autoZero"/>
        <c:crossBetween val="between"/>
      </c:valAx>
      <c:spPr>
        <a:solidFill>
          <a:schemeClr val="bg1">
            <a:lumMod val="85000"/>
          </a:schemeClr>
        </a:solidFill>
        <a:ln w="12700">
          <a:solidFill>
            <a:srgbClr val="808080"/>
          </a:solidFill>
          <a:prstDash val="solid"/>
        </a:ln>
      </c:spPr>
    </c:plotArea>
    <c:legend>
      <c:legendPos val="r"/>
      <c:layout>
        <c:manualLayout>
          <c:xMode val="edge"/>
          <c:yMode val="edge"/>
          <c:x val="0.77333582365875886"/>
          <c:y val="0.6965713781901296"/>
          <c:w val="0.22113159076089273"/>
          <c:h val="0.2374675646164402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542925</xdr:colOff>
      <xdr:row>31</xdr:row>
      <xdr:rowOff>123825</xdr:rowOff>
    </xdr:from>
    <xdr:to>
      <xdr:col>14</xdr:col>
      <xdr:colOff>38100</xdr:colOff>
      <xdr:row>52</xdr:row>
      <xdr:rowOff>9525</xdr:rowOff>
    </xdr:to>
    <xdr:graphicFrame macro="">
      <xdr:nvGraphicFramePr>
        <xdr:cNvPr id="7182" name="Chart 10">
          <a:extLst>
            <a:ext uri="{FF2B5EF4-FFF2-40B4-BE49-F238E27FC236}">
              <a16:creationId xmlns:a16="http://schemas.microsoft.com/office/drawing/2014/main" id="{00000000-0008-0000-0500-00000E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31</xdr:row>
      <xdr:rowOff>123825</xdr:rowOff>
    </xdr:from>
    <xdr:to>
      <xdr:col>5</xdr:col>
      <xdr:colOff>485775</xdr:colOff>
      <xdr:row>52</xdr:row>
      <xdr:rowOff>9525</xdr:rowOff>
    </xdr:to>
    <xdr:graphicFrame macro="">
      <xdr:nvGraphicFramePr>
        <xdr:cNvPr id="7183" name="Chart 11">
          <a:extLst>
            <a:ext uri="{FF2B5EF4-FFF2-40B4-BE49-F238E27FC236}">
              <a16:creationId xmlns:a16="http://schemas.microsoft.com/office/drawing/2014/main" id="{00000000-0008-0000-0500-00000F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ir.texas.gov/Documents%20and%20Settings/Regina/My%20Documents/Work/DIR/ROI/FinancialMetricsL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st.myflorida.com/Users/avello-michael/Documents/PMO%20-%20General/IT%20DB%20Development/20120226_Master_IP_List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ashFlow"/>
      <sheetName val="CumulativeCF"/>
      <sheetName val="Payback"/>
      <sheetName val="ROI"/>
      <sheetName val="IRR"/>
      <sheetName val="NPV"/>
    </sheetNames>
    <sheetDataSet>
      <sheetData sheetId="0">
        <row r="46">
          <cell r="J46" t="str">
            <v>$</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README"/>
      <sheetName val="Sites"/>
      <sheetName val="Contacts"/>
      <sheetName val="205.176"/>
      <sheetName val="160.131"/>
      <sheetName val="VoIP 10.11 &amp; 10.22"/>
      <sheetName val="Av 10.14"/>
      <sheetName val="Av 207.156.62 &amp; 160.131.251"/>
      <sheetName val="Hosts"/>
      <sheetName val="DeviceTypes"/>
      <sheetName val="Dropdown"/>
      <sheetName val="Hosts - Copy"/>
      <sheetName val="L_Answer Select"/>
    </sheetNames>
    <sheetDataSet>
      <sheetData sheetId="0" refreshError="1"/>
      <sheetData sheetId="1" refreshError="1"/>
      <sheetData sheetId="2">
        <row r="1">
          <cell r="A1" t="str">
            <v>Site Name*</v>
          </cell>
        </row>
        <row r="2">
          <cell r="A2" t="str">
            <v>401 Main</v>
          </cell>
        </row>
        <row r="3">
          <cell r="A3" t="str">
            <v>APD Tallahassee Area 2</v>
          </cell>
        </row>
        <row r="4">
          <cell r="A4" t="str">
            <v>APD Panama City</v>
          </cell>
        </row>
        <row r="5">
          <cell r="A5" t="str">
            <v>Arcadia</v>
          </cell>
        </row>
        <row r="6">
          <cell r="A6" t="str">
            <v>Bartow</v>
          </cell>
        </row>
        <row r="7">
          <cell r="A7" t="str">
            <v>Beach Blvd</v>
          </cell>
        </row>
        <row r="8">
          <cell r="A8" t="str">
            <v xml:space="preserve">Belle Glade </v>
          </cell>
        </row>
        <row r="9">
          <cell r="A9" t="str">
            <v>Big Bend Community Based Care</v>
          </cell>
        </row>
        <row r="10">
          <cell r="A10" t="str">
            <v>Bonifay</v>
          </cell>
        </row>
        <row r="11">
          <cell r="A11" t="str">
            <v>Bradenton</v>
          </cell>
        </row>
        <row r="12">
          <cell r="A12" t="str">
            <v>Brooksville</v>
          </cell>
        </row>
        <row r="13">
          <cell r="A13" t="str">
            <v>Broward County Sherrifs Office</v>
          </cell>
        </row>
        <row r="14">
          <cell r="A14" t="str">
            <v>Bunnell</v>
          </cell>
        </row>
        <row r="15">
          <cell r="A15" t="str">
            <v>CACB</v>
          </cell>
        </row>
        <row r="16">
          <cell r="A16" t="str">
            <v>Central Service Center</v>
          </cell>
        </row>
        <row r="17">
          <cell r="A17" t="str">
            <v>Crestview</v>
          </cell>
        </row>
        <row r="18">
          <cell r="A18" t="str">
            <v>Chiefland</v>
          </cell>
        </row>
        <row r="19">
          <cell r="A19" t="str">
            <v>Chipley</v>
          </cell>
        </row>
        <row r="20">
          <cell r="A20" t="str">
            <v>Closed Records</v>
          </cell>
        </row>
        <row r="21">
          <cell r="A21" t="str">
            <v>Cocoa</v>
          </cell>
        </row>
        <row r="22">
          <cell r="A22" t="str">
            <v xml:space="preserve">Commonwealth Center </v>
          </cell>
        </row>
        <row r="23">
          <cell r="A23" t="str">
            <v>Cottages</v>
          </cell>
        </row>
        <row r="24">
          <cell r="A24" t="str">
            <v>Crawfordville</v>
          </cell>
        </row>
        <row r="25">
          <cell r="A25" t="str">
            <v>Curtis Peterson</v>
          </cell>
        </row>
        <row r="26">
          <cell r="A26" t="str">
            <v>Daytona Beach</v>
          </cell>
        </row>
        <row r="27">
          <cell r="A27" t="str">
            <v>Defuniak Springs</v>
          </cell>
        </row>
        <row r="28">
          <cell r="A28" t="str">
            <v>Deland</v>
          </cell>
        </row>
        <row r="29">
          <cell r="A29" t="str">
            <v>Delray  Beach</v>
          </cell>
        </row>
        <row r="30">
          <cell r="A30" t="str">
            <v>Developmental Services</v>
          </cell>
        </row>
        <row r="31">
          <cell r="A31" t="str">
            <v>District 1 HQ</v>
          </cell>
        </row>
        <row r="32">
          <cell r="A32" t="str">
            <v>Emerald Coast</v>
          </cell>
        </row>
        <row r="33">
          <cell r="A33" t="str">
            <v>ESS 1490</v>
          </cell>
        </row>
        <row r="34">
          <cell r="A34" t="str">
            <v>ESS Caleb</v>
          </cell>
        </row>
        <row r="35">
          <cell r="A35" t="str">
            <v>ESS Coconut Grove</v>
          </cell>
        </row>
        <row r="36">
          <cell r="A36" t="str">
            <v>ESS Florida City</v>
          </cell>
        </row>
        <row r="37">
          <cell r="A37" t="str">
            <v xml:space="preserve">ESS Florida Hospital </v>
          </cell>
        </row>
        <row r="38">
          <cell r="A38" t="str">
            <v>ESS Hialeah</v>
          </cell>
        </row>
        <row r="39">
          <cell r="A39" t="str">
            <v>ESS Jackson Memorial</v>
          </cell>
        </row>
        <row r="40">
          <cell r="A40" t="str">
            <v>ESS Marianna</v>
          </cell>
        </row>
        <row r="41">
          <cell r="A41" t="str">
            <v>ESS Miami Beach</v>
          </cell>
        </row>
        <row r="42">
          <cell r="A42" t="str">
            <v>ESS St Augustine</v>
          </cell>
        </row>
        <row r="43">
          <cell r="A43" t="str">
            <v>ESS Uplaza</v>
          </cell>
        </row>
        <row r="44">
          <cell r="A44" t="str">
            <v>ESS West Dade</v>
          </cell>
        </row>
        <row r="45">
          <cell r="A45" t="str">
            <v>FCCC DCF</v>
          </cell>
        </row>
        <row r="46">
          <cell r="A46" t="str">
            <v>Florida Bar Annex</v>
          </cell>
        </row>
        <row r="47">
          <cell r="A47" t="str">
            <v>Florida State Hospital</v>
          </cell>
        </row>
        <row r="48">
          <cell r="A48" t="str">
            <v>Fort Lauderdale - Gore</v>
          </cell>
        </row>
        <row r="49">
          <cell r="A49" t="str">
            <v>Fort Lauderdale - Sony</v>
          </cell>
        </row>
        <row r="50">
          <cell r="A50" t="str">
            <v>Fort Myers</v>
          </cell>
        </row>
        <row r="51">
          <cell r="A51" t="str">
            <v>Fort Walton Beach</v>
          </cell>
        </row>
        <row r="52">
          <cell r="A52" t="str">
            <v>FS St Augustine</v>
          </cell>
        </row>
        <row r="53">
          <cell r="A53" t="str">
            <v>FSP JJC</v>
          </cell>
        </row>
        <row r="54">
          <cell r="A54" t="str">
            <v>Ft Pierce Service Center</v>
          </cell>
        </row>
        <row r="55">
          <cell r="A55" t="str">
            <v>Gainesville - 16th Ave</v>
          </cell>
        </row>
        <row r="56">
          <cell r="A56" t="str">
            <v>Gainesville - 31st Ave</v>
          </cell>
        </row>
        <row r="57">
          <cell r="A57" t="str">
            <v>Gainesville - Tachachale</v>
          </cell>
        </row>
        <row r="58">
          <cell r="A58" t="str">
            <v>GOPC Downtown Service Center</v>
          </cell>
        </row>
        <row r="59">
          <cell r="A59" t="str">
            <v>Gulf Coast  Kids House</v>
          </cell>
        </row>
        <row r="60">
          <cell r="A60" t="str">
            <v>Gulf Coast CAC</v>
          </cell>
        </row>
        <row r="61">
          <cell r="A61" t="str">
            <v>Hotline</v>
          </cell>
        </row>
        <row r="62">
          <cell r="A62" t="str">
            <v>Hurston Service Center</v>
          </cell>
        </row>
        <row r="63">
          <cell r="A63" t="str">
            <v>Immokalee</v>
          </cell>
        </row>
        <row r="64">
          <cell r="A64" t="str">
            <v>Inverness</v>
          </cell>
        </row>
        <row r="65">
          <cell r="A65" t="str">
            <v>Jacksonville - Davis Street</v>
          </cell>
        </row>
        <row r="66">
          <cell r="A66" t="str">
            <v>Jacksonville - District 4 HQ</v>
          </cell>
        </row>
        <row r="67">
          <cell r="A67" t="str">
            <v>Jacksonville - Gateway</v>
          </cell>
        </row>
        <row r="68">
          <cell r="A68" t="str">
            <v>Jacksonville - Hodges</v>
          </cell>
        </row>
        <row r="69">
          <cell r="A69" t="str">
            <v>Jacksonville - Westside</v>
          </cell>
        </row>
        <row r="70">
          <cell r="A70" t="str">
            <v xml:space="preserve">Jacksonville - Woodcock </v>
          </cell>
        </row>
        <row r="71">
          <cell r="A71" t="str">
            <v>Key West</v>
          </cell>
        </row>
        <row r="72">
          <cell r="A72" t="str">
            <v>Kissimmee ESS</v>
          </cell>
        </row>
        <row r="73">
          <cell r="A73" t="str">
            <v>Kissimmee CLS</v>
          </cell>
        </row>
        <row r="74">
          <cell r="A74" t="str">
            <v>LaBelle</v>
          </cell>
        </row>
        <row r="75">
          <cell r="A75" t="str">
            <v>Lake City</v>
          </cell>
        </row>
        <row r="76">
          <cell r="A76" t="str">
            <v>Lake Wales</v>
          </cell>
        </row>
        <row r="77">
          <cell r="A77" t="str">
            <v>Lake Worth</v>
          </cell>
        </row>
        <row r="78">
          <cell r="A78" t="str">
            <v>Lakeland</v>
          </cell>
        </row>
        <row r="79">
          <cell r="A79" t="str">
            <v>Largo</v>
          </cell>
        </row>
        <row r="80">
          <cell r="A80" t="str">
            <v>Leon Human Services</v>
          </cell>
        </row>
        <row r="81">
          <cell r="A81" t="str">
            <v>Live Oak</v>
          </cell>
        </row>
        <row r="82">
          <cell r="A82" t="str">
            <v>Madison</v>
          </cell>
        </row>
        <row r="83">
          <cell r="A83" t="str">
            <v>Marathon Key</v>
          </cell>
        </row>
        <row r="84">
          <cell r="A84" t="str">
            <v>Marianna</v>
          </cell>
        </row>
        <row r="85">
          <cell r="A85" t="str">
            <v>Marianna APD</v>
          </cell>
        </row>
        <row r="86">
          <cell r="A86" t="str">
            <v xml:space="preserve">Mary Esther </v>
          </cell>
        </row>
        <row r="87">
          <cell r="A87" t="str">
            <v>Miami HQ SC</v>
          </cell>
        </row>
        <row r="88">
          <cell r="A88" t="str">
            <v>Milton</v>
          </cell>
        </row>
        <row r="89">
          <cell r="A89" t="str">
            <v>Monticello</v>
          </cell>
        </row>
        <row r="90">
          <cell r="A90" t="str">
            <v>N E Florida State Hospital</v>
          </cell>
        </row>
        <row r="91">
          <cell r="A91" t="str">
            <v>N E Florida State Hospital 2</v>
          </cell>
        </row>
        <row r="92">
          <cell r="A92" t="str">
            <v>Naples Horseshoe</v>
          </cell>
        </row>
        <row r="93">
          <cell r="A93" t="str">
            <v>Naples Service Center</v>
          </cell>
        </row>
        <row r="94">
          <cell r="A94" t="str">
            <v>Navarre</v>
          </cell>
        </row>
        <row r="95">
          <cell r="A95" t="str">
            <v>North Florida Evaluation Treatment Center</v>
          </cell>
        </row>
        <row r="96">
          <cell r="A96" t="str">
            <v>Northside Service Center</v>
          </cell>
        </row>
        <row r="97">
          <cell r="A97" t="str">
            <v xml:space="preserve">NSRC    </v>
          </cell>
        </row>
        <row r="98">
          <cell r="A98" t="str">
            <v>NSRC DMZ</v>
          </cell>
        </row>
        <row r="99">
          <cell r="A99" t="str">
            <v>Ocala</v>
          </cell>
        </row>
        <row r="100">
          <cell r="A100" t="str">
            <v>Okeechobee</v>
          </cell>
        </row>
        <row r="101">
          <cell r="A101" t="str">
            <v>Opa Locka</v>
          </cell>
        </row>
        <row r="102">
          <cell r="A102" t="str">
            <v>Open Records Warehouse</v>
          </cell>
        </row>
        <row r="103">
          <cell r="A103" t="str">
            <v>Orange Park</v>
          </cell>
        </row>
        <row r="104">
          <cell r="A104" t="str">
            <v>Orlando FS</v>
          </cell>
        </row>
        <row r="105">
          <cell r="A105" t="str">
            <v>Palatka</v>
          </cell>
        </row>
        <row r="106">
          <cell r="A106" t="str">
            <v>Palm Bay</v>
          </cell>
        </row>
        <row r="107">
          <cell r="A107" t="str">
            <v>Palm Beach Sherrifs Office</v>
          </cell>
        </row>
        <row r="108">
          <cell r="A108" t="str">
            <v>Panama City Beach</v>
          </cell>
        </row>
        <row r="109">
          <cell r="A109" t="str">
            <v>Panama City Sub2</v>
          </cell>
        </row>
        <row r="110">
          <cell r="A110" t="str">
            <v>Pensacola Service Center</v>
          </cell>
        </row>
        <row r="111">
          <cell r="A111" t="str">
            <v>Phillips Road Annex</v>
          </cell>
        </row>
        <row r="112">
          <cell r="A112" t="str">
            <v>Plant City</v>
          </cell>
        </row>
        <row r="113">
          <cell r="A113" t="str">
            <v>Plantation Key</v>
          </cell>
        </row>
        <row r="114">
          <cell r="A114" t="str">
            <v>Port Charlotte</v>
          </cell>
        </row>
        <row r="115">
          <cell r="A115" t="str">
            <v>Port Ritchey - West Pasco</v>
          </cell>
        </row>
        <row r="116">
          <cell r="A116" t="str">
            <v>Port St Joe</v>
          </cell>
        </row>
        <row r="117">
          <cell r="A117" t="str">
            <v>Quail Roost</v>
          </cell>
        </row>
        <row r="118">
          <cell r="A118" t="str">
            <v>Quail Roost B</v>
          </cell>
        </row>
        <row r="119">
          <cell r="A119" t="str">
            <v>Quincy</v>
          </cell>
        </row>
        <row r="120">
          <cell r="A120" t="str">
            <v>Rockledge</v>
          </cell>
        </row>
        <row r="121">
          <cell r="A121" t="str">
            <v>Ruskin</v>
          </cell>
        </row>
        <row r="122">
          <cell r="A122" t="str">
            <v>Sandford CLS</v>
          </cell>
        </row>
        <row r="123">
          <cell r="A123" t="str">
            <v>Sandford ESS</v>
          </cell>
        </row>
        <row r="124">
          <cell r="A124" t="str">
            <v>Santa Rosa Kids House</v>
          </cell>
        </row>
        <row r="125">
          <cell r="A125" t="str">
            <v>Sarasota</v>
          </cell>
        </row>
        <row r="126">
          <cell r="A126" t="str">
            <v xml:space="preserve">Sebring </v>
          </cell>
        </row>
        <row r="127">
          <cell r="A127" t="str">
            <v>Sebring CAC</v>
          </cell>
        </row>
        <row r="128">
          <cell r="A128" t="str">
            <v>Sebring St Petersburg</v>
          </cell>
        </row>
        <row r="129">
          <cell r="A129" t="str">
            <v>Seminole County Sheriff</v>
          </cell>
        </row>
        <row r="130">
          <cell r="A130" t="str">
            <v>Starke</v>
          </cell>
        </row>
        <row r="131">
          <cell r="A131" t="str">
            <v>Stuart</v>
          </cell>
        </row>
        <row r="132">
          <cell r="A132" t="str">
            <v>Sugar Creek Plaza</v>
          </cell>
        </row>
        <row r="133">
          <cell r="A133" t="str">
            <v>Suncoast Region HQ - Tampa</v>
          </cell>
        </row>
        <row r="134">
          <cell r="A134" t="str">
            <v>Sunland Service Center</v>
          </cell>
        </row>
        <row r="135">
          <cell r="A135" t="str">
            <v>Tachachale</v>
          </cell>
        </row>
        <row r="136">
          <cell r="A136" t="str">
            <v>Tavares</v>
          </cell>
        </row>
        <row r="137">
          <cell r="A137" t="str">
            <v>Venice</v>
          </cell>
        </row>
        <row r="138">
          <cell r="A138" t="str">
            <v>Vero Beach</v>
          </cell>
        </row>
        <row r="139">
          <cell r="A139" t="str">
            <v>Wauchula</v>
          </cell>
        </row>
        <row r="140">
          <cell r="A140" t="str">
            <v>West Palm Service Center</v>
          </cell>
        </row>
        <row r="141">
          <cell r="A141" t="str">
            <v>Westside ESS</v>
          </cell>
        </row>
        <row r="142">
          <cell r="A142" t="str">
            <v xml:space="preserve">Westside FS </v>
          </cell>
        </row>
        <row r="143">
          <cell r="A143" t="str">
            <v>Wildwood</v>
          </cell>
        </row>
        <row r="144">
          <cell r="A144" t="str">
            <v>Winewood</v>
          </cell>
        </row>
        <row r="145">
          <cell r="A145" t="str">
            <v>Wright Plaza</v>
          </cell>
        </row>
        <row r="146">
          <cell r="A146" t="str">
            <v>Yulee</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9"/>
    <pageSetUpPr autoPageBreaks="0" fitToPage="1"/>
  </sheetPr>
  <dimension ref="A1:D183"/>
  <sheetViews>
    <sheetView showGridLines="0" zoomScale="110" zoomScaleNormal="110" zoomScaleSheetLayoutView="80" workbookViewId="0">
      <pane ySplit="1" topLeftCell="A2" activePane="bottomLeft" state="frozen"/>
      <selection activeCell="P44" sqref="P44"/>
      <selection pane="bottomLeft" activeCell="A5" sqref="A5:D5"/>
    </sheetView>
  </sheetViews>
  <sheetFormatPr defaultColWidth="9" defaultRowHeight="12.75" x14ac:dyDescent="0.2"/>
  <cols>
    <col min="1" max="1" width="8.625" style="77" customWidth="1"/>
    <col min="2" max="2" width="15.125" style="7" customWidth="1"/>
    <col min="3" max="3" width="35" style="7" customWidth="1"/>
    <col min="4" max="4" width="101.875" style="7" customWidth="1"/>
    <col min="5" max="16384" width="9" style="7"/>
  </cols>
  <sheetData>
    <row r="1" spans="1:4" s="1" customFormat="1" ht="20.25" x14ac:dyDescent="0.2">
      <c r="A1" s="3" t="s">
        <v>0</v>
      </c>
      <c r="B1" s="3"/>
      <c r="C1" s="3"/>
      <c r="D1" s="353"/>
    </row>
    <row r="2" spans="1:4" s="263" customFormat="1" ht="35.1" customHeight="1" x14ac:dyDescent="0.2">
      <c r="A2" s="865" t="s">
        <v>1</v>
      </c>
      <c r="B2" s="865"/>
      <c r="C2" s="865"/>
      <c r="D2" s="865"/>
    </row>
    <row r="3" spans="1:4" s="263" customFormat="1" ht="39" customHeight="1" x14ac:dyDescent="0.2">
      <c r="A3" s="865" t="s">
        <v>2</v>
      </c>
      <c r="B3" s="865"/>
      <c r="C3" s="865"/>
      <c r="D3" s="865"/>
    </row>
    <row r="4" spans="1:4" s="263" customFormat="1" ht="46.5" customHeight="1" x14ac:dyDescent="0.2">
      <c r="A4" s="865" t="s">
        <v>3</v>
      </c>
      <c r="B4" s="865"/>
      <c r="C4" s="865"/>
      <c r="D4" s="865"/>
    </row>
    <row r="5" spans="1:4" s="263" customFormat="1" ht="35.1" customHeight="1" x14ac:dyDescent="0.2">
      <c r="A5" s="865" t="s">
        <v>4</v>
      </c>
      <c r="B5" s="865"/>
      <c r="C5" s="865"/>
      <c r="D5" s="865"/>
    </row>
    <row r="6" spans="1:4" s="263" customFormat="1" ht="24.75" customHeight="1" x14ac:dyDescent="0.2">
      <c r="A6" s="865" t="s">
        <v>5</v>
      </c>
      <c r="B6" s="865"/>
      <c r="C6" s="865"/>
      <c r="D6" s="865"/>
    </row>
    <row r="7" spans="1:4" s="1" customFormat="1" ht="23.25" customHeight="1" x14ac:dyDescent="0.2">
      <c r="A7" s="3"/>
      <c r="B7" s="270"/>
      <c r="C7" s="270"/>
      <c r="D7" s="265"/>
    </row>
    <row r="8" spans="1:4" s="1" customFormat="1" ht="30" customHeight="1" x14ac:dyDescent="0.2">
      <c r="A8" s="3" t="s">
        <v>6</v>
      </c>
      <c r="B8" s="144"/>
      <c r="C8" s="144"/>
      <c r="D8" s="353"/>
    </row>
    <row r="9" spans="1:4" s="1" customFormat="1" ht="27" customHeight="1" x14ac:dyDescent="0.2">
      <c r="A9" s="266" t="s">
        <v>7</v>
      </c>
      <c r="B9" s="267"/>
      <c r="C9" s="810" t="s">
        <v>8</v>
      </c>
      <c r="D9" s="811"/>
    </row>
    <row r="10" spans="1:4" s="1" customFormat="1" ht="27" customHeight="1" x14ac:dyDescent="0.2">
      <c r="A10" s="268" t="s">
        <v>9</v>
      </c>
      <c r="B10" s="269"/>
      <c r="C10" s="812" t="s">
        <v>10</v>
      </c>
      <c r="D10" s="813"/>
    </row>
    <row r="11" spans="1:4" s="468" customFormat="1" ht="27" customHeight="1" x14ac:dyDescent="0.2">
      <c r="A11" s="469" t="s">
        <v>11</v>
      </c>
      <c r="B11" s="470"/>
      <c r="C11" s="814" t="s">
        <v>12</v>
      </c>
      <c r="D11" s="814"/>
    </row>
    <row r="12" spans="1:4" s="468" customFormat="1" ht="27" customHeight="1" x14ac:dyDescent="0.2">
      <c r="A12" s="469" t="s">
        <v>13</v>
      </c>
      <c r="B12" s="470"/>
      <c r="C12" s="814" t="s">
        <v>14</v>
      </c>
      <c r="D12" s="814"/>
    </row>
    <row r="13" spans="1:4" s="468" customFormat="1" ht="27" customHeight="1" x14ac:dyDescent="0.2">
      <c r="A13" s="469" t="s">
        <v>15</v>
      </c>
      <c r="B13" s="470"/>
      <c r="C13" s="814" t="s">
        <v>16</v>
      </c>
      <c r="D13" s="814"/>
    </row>
    <row r="14" spans="1:4" s="468" customFormat="1" ht="27" customHeight="1" x14ac:dyDescent="0.2">
      <c r="A14" s="471" t="s">
        <v>17</v>
      </c>
      <c r="B14" s="768"/>
      <c r="C14" s="814" t="s">
        <v>18</v>
      </c>
      <c r="D14" s="814"/>
    </row>
    <row r="15" spans="1:4" s="468" customFormat="1" ht="86.25" customHeight="1" x14ac:dyDescent="0.2">
      <c r="A15" s="471" t="s">
        <v>19</v>
      </c>
      <c r="B15" s="768"/>
      <c r="C15" s="814" t="s">
        <v>20</v>
      </c>
      <c r="D15" s="814"/>
    </row>
    <row r="16" spans="1:4" s="468" customFormat="1" ht="83.25" customHeight="1" x14ac:dyDescent="0.2">
      <c r="A16" s="471" t="s">
        <v>21</v>
      </c>
      <c r="B16" s="768"/>
      <c r="C16" s="814" t="s">
        <v>22</v>
      </c>
      <c r="D16" s="814"/>
    </row>
    <row r="17" spans="1:4" s="468" customFormat="1" ht="31.7" customHeight="1" x14ac:dyDescent="0.2">
      <c r="A17" s="474" t="s">
        <v>23</v>
      </c>
      <c r="B17" s="475"/>
      <c r="C17" s="833" t="s">
        <v>24</v>
      </c>
      <c r="D17" s="833"/>
    </row>
    <row r="18" spans="1:4" s="1" customFormat="1" x14ac:dyDescent="0.2">
      <c r="A18" s="270"/>
      <c r="D18" s="265"/>
    </row>
    <row r="19" spans="1:4" s="1" customFormat="1" ht="20.25" x14ac:dyDescent="0.2">
      <c r="A19" s="3" t="s">
        <v>25</v>
      </c>
      <c r="B19" s="3"/>
      <c r="C19" s="3"/>
      <c r="D19" s="353"/>
    </row>
    <row r="20" spans="1:4" s="1" customFormat="1" x14ac:dyDescent="0.2">
      <c r="A20" s="199" t="s">
        <v>26</v>
      </c>
      <c r="B20" s="820" t="s">
        <v>27</v>
      </c>
      <c r="C20" s="821"/>
      <c r="D20" s="255" t="s">
        <v>28</v>
      </c>
    </row>
    <row r="21" spans="1:4" s="120" customFormat="1" ht="15.75" x14ac:dyDescent="0.2">
      <c r="A21" s="830" t="str">
        <f>Cost_Analysis!A1</f>
        <v>Cost Analysis: Business Case Cost</v>
      </c>
      <c r="B21" s="831"/>
      <c r="C21" s="831"/>
      <c r="D21" s="832"/>
    </row>
    <row r="22" spans="1:4" s="120" customFormat="1" ht="15.75" x14ac:dyDescent="0.2">
      <c r="A22" s="878" t="s">
        <v>29</v>
      </c>
      <c r="B22" s="878"/>
      <c r="C22" s="878"/>
      <c r="D22" s="878"/>
    </row>
    <row r="23" spans="1:4" s="438" customFormat="1" ht="25.5" x14ac:dyDescent="0.2">
      <c r="A23" s="731" t="s">
        <v>30</v>
      </c>
      <c r="B23" s="818" t="s">
        <v>31</v>
      </c>
      <c r="C23" s="819"/>
      <c r="D23" s="453" t="s">
        <v>32</v>
      </c>
    </row>
    <row r="24" spans="1:4" s="438" customFormat="1" ht="15" x14ac:dyDescent="0.2">
      <c r="A24" s="731" t="s">
        <v>33</v>
      </c>
      <c r="B24" s="730" t="s">
        <v>34</v>
      </c>
      <c r="C24" s="761"/>
      <c r="D24" s="453" t="s">
        <v>35</v>
      </c>
    </row>
    <row r="25" spans="1:4" s="438" customFormat="1" ht="15" x14ac:dyDescent="0.2">
      <c r="A25" s="731" t="s">
        <v>36</v>
      </c>
      <c r="B25" s="730" t="s">
        <v>37</v>
      </c>
      <c r="C25" s="761"/>
      <c r="D25" s="453" t="s">
        <v>38</v>
      </c>
    </row>
    <row r="26" spans="1:4" s="438" customFormat="1" ht="15" x14ac:dyDescent="0.2">
      <c r="A26" s="731" t="s">
        <v>39</v>
      </c>
      <c r="B26" s="730" t="s">
        <v>40</v>
      </c>
      <c r="C26" s="761"/>
      <c r="D26" s="453" t="s">
        <v>41</v>
      </c>
    </row>
    <row r="27" spans="1:4" s="438" customFormat="1" ht="38.25" x14ac:dyDescent="0.2">
      <c r="A27" s="299" t="s">
        <v>42</v>
      </c>
      <c r="B27" s="822" t="s">
        <v>43</v>
      </c>
      <c r="C27" s="823"/>
      <c r="D27" s="733" t="s">
        <v>44</v>
      </c>
    </row>
    <row r="28" spans="1:4" s="438" customFormat="1" ht="15" x14ac:dyDescent="0.2">
      <c r="A28" s="299" t="s">
        <v>45</v>
      </c>
      <c r="B28" s="822" t="s">
        <v>46</v>
      </c>
      <c r="C28" s="823"/>
      <c r="D28" s="454" t="s">
        <v>47</v>
      </c>
    </row>
    <row r="29" spans="1:4" s="438" customFormat="1" ht="15" x14ac:dyDescent="0.2">
      <c r="A29" s="299" t="s">
        <v>48</v>
      </c>
      <c r="B29" s="729" t="s">
        <v>49</v>
      </c>
      <c r="C29" s="763"/>
      <c r="D29" s="454" t="s">
        <v>50</v>
      </c>
    </row>
    <row r="30" spans="1:4" s="438" customFormat="1" ht="15" x14ac:dyDescent="0.2">
      <c r="A30" s="299" t="s">
        <v>51</v>
      </c>
      <c r="B30" s="729" t="s">
        <v>52</v>
      </c>
      <c r="C30" s="763"/>
      <c r="D30" s="454" t="s">
        <v>53</v>
      </c>
    </row>
    <row r="31" spans="1:4" s="438" customFormat="1" ht="15" x14ac:dyDescent="0.2">
      <c r="A31" s="299" t="s">
        <v>54</v>
      </c>
      <c r="B31" s="729" t="s">
        <v>55</v>
      </c>
      <c r="C31" s="763"/>
      <c r="D31" s="454" t="s">
        <v>56</v>
      </c>
    </row>
    <row r="32" spans="1:4" s="438" customFormat="1" ht="15" x14ac:dyDescent="0.2">
      <c r="A32" s="299" t="s">
        <v>57</v>
      </c>
      <c r="B32" s="729" t="s">
        <v>58</v>
      </c>
      <c r="C32" s="763"/>
      <c r="D32" s="454" t="s">
        <v>59</v>
      </c>
    </row>
    <row r="33" spans="1:4" s="438" customFormat="1" ht="15" x14ac:dyDescent="0.2">
      <c r="A33" s="299" t="s">
        <v>60</v>
      </c>
      <c r="B33" s="729" t="s">
        <v>61</v>
      </c>
      <c r="C33" s="763"/>
      <c r="D33" s="454" t="s">
        <v>62</v>
      </c>
    </row>
    <row r="34" spans="1:4" s="438" customFormat="1" ht="15" x14ac:dyDescent="0.2">
      <c r="A34" s="299" t="s">
        <v>63</v>
      </c>
      <c r="B34" s="729" t="s">
        <v>64</v>
      </c>
      <c r="C34" s="763"/>
      <c r="D34" s="454" t="s">
        <v>65</v>
      </c>
    </row>
    <row r="35" spans="1:4" s="438" customFormat="1" ht="15" customHeight="1" x14ac:dyDescent="0.2">
      <c r="A35" s="299" t="s">
        <v>66</v>
      </c>
      <c r="B35" s="822" t="s">
        <v>67</v>
      </c>
      <c r="C35" s="823"/>
      <c r="D35" s="454" t="s">
        <v>68</v>
      </c>
    </row>
    <row r="36" spans="1:4" s="438" customFormat="1" ht="15" customHeight="1" x14ac:dyDescent="0.2">
      <c r="A36" s="299" t="s">
        <v>69</v>
      </c>
      <c r="B36" s="822" t="s">
        <v>70</v>
      </c>
      <c r="C36" s="823"/>
      <c r="D36" s="454" t="s">
        <v>71</v>
      </c>
    </row>
    <row r="37" spans="1:4" s="438" customFormat="1" ht="15" customHeight="1" x14ac:dyDescent="0.2">
      <c r="A37" s="299" t="s">
        <v>72</v>
      </c>
      <c r="B37" s="822" t="s">
        <v>73</v>
      </c>
      <c r="C37" s="823"/>
      <c r="D37" s="454" t="s">
        <v>74</v>
      </c>
    </row>
    <row r="38" spans="1:4" s="438" customFormat="1" ht="15" customHeight="1" x14ac:dyDescent="0.2">
      <c r="A38" s="299" t="s">
        <v>75</v>
      </c>
      <c r="B38" s="822" t="s">
        <v>76</v>
      </c>
      <c r="C38" s="823"/>
      <c r="D38" s="454" t="s">
        <v>77</v>
      </c>
    </row>
    <row r="39" spans="1:4" s="438" customFormat="1" ht="15" customHeight="1" x14ac:dyDescent="0.2">
      <c r="A39" s="299" t="s">
        <v>78</v>
      </c>
      <c r="B39" s="822" t="s">
        <v>79</v>
      </c>
      <c r="C39" s="823"/>
      <c r="D39" s="454" t="s">
        <v>80</v>
      </c>
    </row>
    <row r="40" spans="1:4" s="438" customFormat="1" ht="15" customHeight="1" x14ac:dyDescent="0.2">
      <c r="A40" s="299" t="s">
        <v>81</v>
      </c>
      <c r="B40" s="822" t="s">
        <v>82</v>
      </c>
      <c r="C40" s="823"/>
      <c r="D40" s="454" t="s">
        <v>83</v>
      </c>
    </row>
    <row r="41" spans="1:4" s="438" customFormat="1" ht="15" customHeight="1" x14ac:dyDescent="0.2">
      <c r="A41" s="299" t="s">
        <v>84</v>
      </c>
      <c r="B41" s="822" t="s">
        <v>85</v>
      </c>
      <c r="C41" s="823"/>
      <c r="D41" s="454" t="s">
        <v>86</v>
      </c>
    </row>
    <row r="42" spans="1:4" s="438" customFormat="1" ht="15" customHeight="1" x14ac:dyDescent="0.2">
      <c r="A42" s="299" t="s">
        <v>87</v>
      </c>
      <c r="B42" s="822" t="s">
        <v>88</v>
      </c>
      <c r="C42" s="823"/>
      <c r="D42" s="454" t="s">
        <v>89</v>
      </c>
    </row>
    <row r="43" spans="1:4" s="438" customFormat="1" ht="15" customHeight="1" x14ac:dyDescent="0.2">
      <c r="A43" s="299" t="s">
        <v>90</v>
      </c>
      <c r="B43" s="822" t="s">
        <v>91</v>
      </c>
      <c r="C43" s="823"/>
      <c r="D43" s="454" t="s">
        <v>92</v>
      </c>
    </row>
    <row r="44" spans="1:4" s="438" customFormat="1" ht="15" customHeight="1" x14ac:dyDescent="0.2">
      <c r="A44" s="299" t="s">
        <v>93</v>
      </c>
      <c r="B44" s="882" t="s">
        <v>94</v>
      </c>
      <c r="C44" s="823"/>
      <c r="D44" s="454" t="s">
        <v>95</v>
      </c>
    </row>
    <row r="45" spans="1:4" s="438" customFormat="1" ht="15" customHeight="1" x14ac:dyDescent="0.2">
      <c r="A45" s="299" t="s">
        <v>96</v>
      </c>
      <c r="B45" s="737" t="s">
        <v>97</v>
      </c>
      <c r="C45" s="762"/>
      <c r="D45" s="454" t="s">
        <v>98</v>
      </c>
    </row>
    <row r="46" spans="1:4" s="438" customFormat="1" ht="15" customHeight="1" x14ac:dyDescent="0.2">
      <c r="A46" s="299" t="s">
        <v>99</v>
      </c>
      <c r="B46" s="729" t="s">
        <v>100</v>
      </c>
      <c r="C46" s="762"/>
      <c r="D46" s="454" t="s">
        <v>101</v>
      </c>
    </row>
    <row r="47" spans="1:4" s="438" customFormat="1" ht="15" customHeight="1" x14ac:dyDescent="0.2">
      <c r="A47" s="299" t="s">
        <v>102</v>
      </c>
      <c r="B47" s="729" t="s">
        <v>103</v>
      </c>
      <c r="C47" s="762"/>
      <c r="D47" s="454" t="s">
        <v>104</v>
      </c>
    </row>
    <row r="48" spans="1:4" s="438" customFormat="1" ht="15" customHeight="1" x14ac:dyDescent="0.2">
      <c r="A48" s="299" t="s">
        <v>105</v>
      </c>
      <c r="B48" s="729" t="s">
        <v>106</v>
      </c>
      <c r="C48" s="762"/>
      <c r="D48" s="454" t="s">
        <v>107</v>
      </c>
    </row>
    <row r="49" spans="1:4" s="438" customFormat="1" ht="15" customHeight="1" x14ac:dyDescent="0.2">
      <c r="A49" s="299" t="s">
        <v>108</v>
      </c>
      <c r="B49" s="766" t="s">
        <v>109</v>
      </c>
      <c r="C49" s="767"/>
      <c r="D49" s="273" t="s">
        <v>110</v>
      </c>
    </row>
    <row r="50" spans="1:4" s="438" customFormat="1" ht="15" customHeight="1" x14ac:dyDescent="0.2">
      <c r="A50" s="299" t="s">
        <v>111</v>
      </c>
      <c r="B50" s="828" t="s">
        <v>109</v>
      </c>
      <c r="C50" s="829"/>
      <c r="D50" s="272" t="s">
        <v>112</v>
      </c>
    </row>
    <row r="51" spans="1:4" s="438" customFormat="1" ht="15" customHeight="1" x14ac:dyDescent="0.2">
      <c r="A51" s="299" t="s">
        <v>113</v>
      </c>
      <c r="B51" s="762" t="s">
        <v>114</v>
      </c>
      <c r="C51" s="762"/>
      <c r="D51" s="454" t="s">
        <v>115</v>
      </c>
    </row>
    <row r="52" spans="1:4" s="438" customFormat="1" ht="15" customHeight="1" x14ac:dyDescent="0.2">
      <c r="A52" s="299" t="s">
        <v>116</v>
      </c>
      <c r="B52" s="729" t="s">
        <v>117</v>
      </c>
      <c r="C52" s="762"/>
      <c r="D52" s="454" t="s">
        <v>118</v>
      </c>
    </row>
    <row r="53" spans="1:4" s="438" customFormat="1" ht="15" customHeight="1" x14ac:dyDescent="0.2">
      <c r="A53" s="299" t="s">
        <v>119</v>
      </c>
      <c r="B53" s="730" t="s">
        <v>120</v>
      </c>
      <c r="C53" s="762"/>
      <c r="D53" s="454" t="s">
        <v>121</v>
      </c>
    </row>
    <row r="54" spans="1:4" s="438" customFormat="1" ht="15" customHeight="1" x14ac:dyDescent="0.2">
      <c r="A54" s="299" t="s">
        <v>122</v>
      </c>
      <c r="B54" s="730" t="s">
        <v>123</v>
      </c>
      <c r="C54" s="762"/>
      <c r="D54" s="454" t="s">
        <v>124</v>
      </c>
    </row>
    <row r="55" spans="1:4" s="438" customFormat="1" ht="15" customHeight="1" x14ac:dyDescent="0.2">
      <c r="A55" s="299" t="s">
        <v>125</v>
      </c>
      <c r="B55" s="739" t="s">
        <v>126</v>
      </c>
      <c r="C55" s="767"/>
      <c r="D55" s="738" t="s">
        <v>127</v>
      </c>
    </row>
    <row r="56" spans="1:4" s="438" customFormat="1" ht="15" customHeight="1" x14ac:dyDescent="0.2">
      <c r="A56" s="299" t="s">
        <v>128</v>
      </c>
      <c r="B56" s="739" t="s">
        <v>129</v>
      </c>
      <c r="C56" s="767"/>
      <c r="D56" s="282" t="s">
        <v>127</v>
      </c>
    </row>
    <row r="57" spans="1:4" s="438" customFormat="1" ht="15" customHeight="1" x14ac:dyDescent="0.2">
      <c r="A57" s="299" t="s">
        <v>130</v>
      </c>
      <c r="B57" s="730" t="s">
        <v>131</v>
      </c>
      <c r="C57" s="762"/>
      <c r="D57" s="454" t="s">
        <v>132</v>
      </c>
    </row>
    <row r="58" spans="1:4" s="438" customFormat="1" ht="15" customHeight="1" x14ac:dyDescent="0.2">
      <c r="A58" s="299" t="s">
        <v>133</v>
      </c>
      <c r="B58" s="730" t="s">
        <v>134</v>
      </c>
      <c r="C58" s="762"/>
      <c r="D58" s="454" t="s">
        <v>135</v>
      </c>
    </row>
    <row r="59" spans="1:4" s="438" customFormat="1" ht="15" customHeight="1" x14ac:dyDescent="0.2">
      <c r="A59" s="878" t="s">
        <v>136</v>
      </c>
      <c r="B59" s="878"/>
      <c r="C59" s="878"/>
      <c r="D59" s="878"/>
    </row>
    <row r="60" spans="1:4" s="438" customFormat="1" ht="15" x14ac:dyDescent="0.2">
      <c r="A60" s="299" t="s">
        <v>137</v>
      </c>
      <c r="B60" s="818" t="s">
        <v>138</v>
      </c>
      <c r="C60" s="823"/>
      <c r="D60" s="454" t="s">
        <v>139</v>
      </c>
    </row>
    <row r="61" spans="1:4" s="438" customFormat="1" ht="15" x14ac:dyDescent="0.2">
      <c r="A61" s="299" t="s">
        <v>140</v>
      </c>
      <c r="B61" s="730" t="s">
        <v>141</v>
      </c>
      <c r="C61" s="763"/>
      <c r="D61" s="454" t="s">
        <v>142</v>
      </c>
    </row>
    <row r="62" spans="1:4" s="438" customFormat="1" ht="44.25" customHeight="1" x14ac:dyDescent="0.2">
      <c r="A62" s="299" t="s">
        <v>143</v>
      </c>
      <c r="B62" s="822" t="s">
        <v>144</v>
      </c>
      <c r="C62" s="823"/>
      <c r="D62" s="733" t="s">
        <v>145</v>
      </c>
    </row>
    <row r="63" spans="1:4" s="438" customFormat="1" ht="15" customHeight="1" x14ac:dyDescent="0.2">
      <c r="A63" s="299" t="s">
        <v>146</v>
      </c>
      <c r="B63" s="822" t="s">
        <v>147</v>
      </c>
      <c r="C63" s="823"/>
      <c r="D63" s="454" t="s">
        <v>148</v>
      </c>
    </row>
    <row r="64" spans="1:4" s="438" customFormat="1" ht="25.5" x14ac:dyDescent="0.2">
      <c r="A64" s="299" t="s">
        <v>149</v>
      </c>
      <c r="B64" s="822" t="s">
        <v>150</v>
      </c>
      <c r="C64" s="823"/>
      <c r="D64" s="454" t="s">
        <v>151</v>
      </c>
    </row>
    <row r="65" spans="1:4" s="438" customFormat="1" ht="24" customHeight="1" x14ac:dyDescent="0.2">
      <c r="A65" s="299" t="s">
        <v>152</v>
      </c>
      <c r="B65" s="822" t="s">
        <v>153</v>
      </c>
      <c r="C65" s="881"/>
      <c r="D65" s="454" t="s">
        <v>154</v>
      </c>
    </row>
    <row r="66" spans="1:4" s="438" customFormat="1" ht="29.25" customHeight="1" x14ac:dyDescent="0.2">
      <c r="A66" s="299" t="s">
        <v>155</v>
      </c>
      <c r="B66" s="822" t="s">
        <v>156</v>
      </c>
      <c r="C66" s="823"/>
      <c r="D66" s="454" t="s">
        <v>157</v>
      </c>
    </row>
    <row r="67" spans="1:4" s="438" customFormat="1" ht="25.5" x14ac:dyDescent="0.2">
      <c r="A67" s="299" t="s">
        <v>158</v>
      </c>
      <c r="B67" s="822" t="s">
        <v>159</v>
      </c>
      <c r="C67" s="823"/>
      <c r="D67" s="454" t="s">
        <v>160</v>
      </c>
    </row>
    <row r="68" spans="1:4" s="438" customFormat="1" ht="15" x14ac:dyDescent="0.2">
      <c r="A68" s="299" t="s">
        <v>161</v>
      </c>
      <c r="B68" s="822" t="s">
        <v>162</v>
      </c>
      <c r="C68" s="823"/>
      <c r="D68" s="454" t="s">
        <v>163</v>
      </c>
    </row>
    <row r="69" spans="1:4" s="438" customFormat="1" ht="15" x14ac:dyDescent="0.2">
      <c r="A69" s="299" t="s">
        <v>164</v>
      </c>
      <c r="B69" s="729" t="s">
        <v>165</v>
      </c>
      <c r="C69" s="763"/>
      <c r="D69" s="454" t="s">
        <v>166</v>
      </c>
    </row>
    <row r="70" spans="1:4" s="438" customFormat="1" ht="15" x14ac:dyDescent="0.2">
      <c r="A70" s="299" t="s">
        <v>167</v>
      </c>
      <c r="B70" s="729" t="s">
        <v>168</v>
      </c>
      <c r="C70" s="763"/>
      <c r="D70" s="454" t="s">
        <v>169</v>
      </c>
    </row>
    <row r="71" spans="1:4" s="438" customFormat="1" ht="15" x14ac:dyDescent="0.2">
      <c r="A71" s="299" t="s">
        <v>170</v>
      </c>
      <c r="B71" s="729" t="s">
        <v>171</v>
      </c>
      <c r="C71" s="763"/>
      <c r="D71" s="454" t="s">
        <v>172</v>
      </c>
    </row>
    <row r="72" spans="1:4" s="438" customFormat="1" ht="15" x14ac:dyDescent="0.2">
      <c r="A72" s="299" t="s">
        <v>173</v>
      </c>
      <c r="B72" s="822" t="s">
        <v>174</v>
      </c>
      <c r="C72" s="823"/>
      <c r="D72" s="454" t="s">
        <v>175</v>
      </c>
    </row>
    <row r="73" spans="1:4" s="438" customFormat="1" ht="30" customHeight="1" x14ac:dyDescent="0.2">
      <c r="A73" s="299" t="s">
        <v>176</v>
      </c>
      <c r="B73" s="879" t="s">
        <v>177</v>
      </c>
      <c r="C73" s="880"/>
      <c r="D73" s="454" t="s">
        <v>178</v>
      </c>
    </row>
    <row r="74" spans="1:4" s="438" customFormat="1" ht="30" customHeight="1" x14ac:dyDescent="0.2">
      <c r="A74" s="878" t="s">
        <v>179</v>
      </c>
      <c r="B74" s="878"/>
      <c r="C74" s="878"/>
      <c r="D74" s="878"/>
    </row>
    <row r="75" spans="1:4" s="438" customFormat="1" ht="30" customHeight="1" x14ac:dyDescent="0.2">
      <c r="A75" s="299" t="s">
        <v>180</v>
      </c>
      <c r="B75" s="822" t="s">
        <v>181</v>
      </c>
      <c r="C75" s="823"/>
      <c r="D75" s="454" t="s">
        <v>182</v>
      </c>
    </row>
    <row r="76" spans="1:4" s="438" customFormat="1" ht="17.25" customHeight="1" x14ac:dyDescent="0.2">
      <c r="A76" s="299" t="s">
        <v>183</v>
      </c>
      <c r="B76" s="729" t="s">
        <v>184</v>
      </c>
      <c r="C76" s="763"/>
      <c r="D76" s="454" t="s">
        <v>185</v>
      </c>
    </row>
    <row r="77" spans="1:4" s="438" customFormat="1" ht="30" customHeight="1" x14ac:dyDescent="0.2">
      <c r="A77" s="299" t="s">
        <v>186</v>
      </c>
      <c r="B77" s="729" t="s">
        <v>187</v>
      </c>
      <c r="C77" s="763"/>
      <c r="D77" s="733" t="s">
        <v>188</v>
      </c>
    </row>
    <row r="78" spans="1:4" s="438" customFormat="1" ht="18.75" customHeight="1" x14ac:dyDescent="0.2">
      <c r="A78" s="299" t="s">
        <v>189</v>
      </c>
      <c r="B78" s="822" t="s">
        <v>190</v>
      </c>
      <c r="C78" s="823"/>
      <c r="D78" s="454" t="s">
        <v>191</v>
      </c>
    </row>
    <row r="79" spans="1:4" s="438" customFormat="1" ht="30" customHeight="1" x14ac:dyDescent="0.2">
      <c r="A79" s="299" t="s">
        <v>192</v>
      </c>
      <c r="B79" s="729" t="s">
        <v>193</v>
      </c>
      <c r="C79" s="763"/>
      <c r="D79" s="454" t="s">
        <v>194</v>
      </c>
    </row>
    <row r="80" spans="1:4" s="438" customFormat="1" ht="17.25" customHeight="1" x14ac:dyDescent="0.2">
      <c r="A80" s="299" t="s">
        <v>195</v>
      </c>
      <c r="B80" s="729" t="s">
        <v>196</v>
      </c>
      <c r="C80" s="763"/>
      <c r="D80" s="454" t="s">
        <v>197</v>
      </c>
    </row>
    <row r="81" spans="1:4" s="438" customFormat="1" ht="17.25" customHeight="1" x14ac:dyDescent="0.2">
      <c r="A81" s="299" t="s">
        <v>198</v>
      </c>
      <c r="B81" s="729" t="s">
        <v>199</v>
      </c>
      <c r="C81" s="763"/>
      <c r="D81" s="454" t="s">
        <v>200</v>
      </c>
    </row>
    <row r="82" spans="1:4" s="438" customFormat="1" ht="30" customHeight="1" x14ac:dyDescent="0.2">
      <c r="A82" s="299" t="s">
        <v>201</v>
      </c>
      <c r="B82" s="729" t="s">
        <v>202</v>
      </c>
      <c r="C82" s="763"/>
      <c r="D82" s="454" t="s">
        <v>203</v>
      </c>
    </row>
    <row r="83" spans="1:4" s="438" customFormat="1" ht="30" customHeight="1" x14ac:dyDescent="0.2">
      <c r="A83" s="299" t="s">
        <v>204</v>
      </c>
      <c r="B83" s="729" t="s">
        <v>205</v>
      </c>
      <c r="C83" s="763"/>
      <c r="D83" s="454" t="s">
        <v>206</v>
      </c>
    </row>
    <row r="84" spans="1:4" s="438" customFormat="1" ht="14.25" customHeight="1" x14ac:dyDescent="0.2">
      <c r="A84" s="299" t="s">
        <v>207</v>
      </c>
      <c r="B84" s="729" t="s">
        <v>208</v>
      </c>
      <c r="C84" s="763"/>
      <c r="D84" s="454" t="s">
        <v>209</v>
      </c>
    </row>
    <row r="85" spans="1:4" s="438" customFormat="1" ht="13.5" customHeight="1" x14ac:dyDescent="0.2">
      <c r="A85" s="299" t="s">
        <v>210</v>
      </c>
      <c r="B85" s="729" t="s">
        <v>211</v>
      </c>
      <c r="C85" s="763"/>
      <c r="D85" s="454" t="s">
        <v>212</v>
      </c>
    </row>
    <row r="86" spans="1:4" s="438" customFormat="1" ht="15.75" customHeight="1" x14ac:dyDescent="0.2">
      <c r="A86" s="299" t="s">
        <v>213</v>
      </c>
      <c r="B86" s="822" t="s">
        <v>214</v>
      </c>
      <c r="C86" s="823"/>
      <c r="D86" s="454" t="s">
        <v>215</v>
      </c>
    </row>
    <row r="87" spans="1:4" s="439" customFormat="1" ht="15.75" x14ac:dyDescent="0.2">
      <c r="A87" s="830" t="s">
        <v>216</v>
      </c>
      <c r="B87" s="831"/>
      <c r="C87" s="831"/>
      <c r="D87" s="832"/>
    </row>
    <row r="88" spans="1:4" s="105" customFormat="1" ht="15" x14ac:dyDescent="0.2">
      <c r="A88" s="857" t="s">
        <v>217</v>
      </c>
      <c r="B88" s="858"/>
      <c r="C88" s="858"/>
      <c r="D88" s="859"/>
    </row>
    <row r="89" spans="1:4" s="105" customFormat="1" x14ac:dyDescent="0.2">
      <c r="A89" s="866" t="s">
        <v>218</v>
      </c>
      <c r="B89" s="867"/>
      <c r="C89" s="867"/>
      <c r="D89" s="868"/>
    </row>
    <row r="90" spans="1:4" s="440" customFormat="1" ht="30" customHeight="1" x14ac:dyDescent="0.2">
      <c r="A90" s="275" t="s">
        <v>219</v>
      </c>
      <c r="B90" s="828" t="s">
        <v>220</v>
      </c>
      <c r="C90" s="829"/>
      <c r="D90" s="272" t="s">
        <v>221</v>
      </c>
    </row>
    <row r="91" spans="1:4" s="440" customFormat="1" ht="28.5" customHeight="1" x14ac:dyDescent="0.2">
      <c r="A91" s="275" t="s">
        <v>222</v>
      </c>
      <c r="B91" s="828" t="s">
        <v>223</v>
      </c>
      <c r="C91" s="829"/>
      <c r="D91" s="272" t="s">
        <v>224</v>
      </c>
    </row>
    <row r="92" spans="1:4" s="440" customFormat="1" ht="16.5" customHeight="1" x14ac:dyDescent="0.2">
      <c r="A92" s="275" t="s">
        <v>225</v>
      </c>
      <c r="B92" s="828" t="s">
        <v>226</v>
      </c>
      <c r="C92" s="829"/>
      <c r="D92" s="272" t="s">
        <v>227</v>
      </c>
    </row>
    <row r="93" spans="1:4" s="440" customFormat="1" ht="54" customHeight="1" x14ac:dyDescent="0.2">
      <c r="A93" s="275" t="s">
        <v>228</v>
      </c>
      <c r="B93" s="828" t="s">
        <v>229</v>
      </c>
      <c r="C93" s="829"/>
      <c r="D93" s="272" t="s">
        <v>230</v>
      </c>
    </row>
    <row r="94" spans="1:4" s="440" customFormat="1" x14ac:dyDescent="0.2">
      <c r="A94" s="275" t="s">
        <v>231</v>
      </c>
      <c r="B94" s="828" t="s">
        <v>232</v>
      </c>
      <c r="C94" s="829"/>
      <c r="D94" s="276" t="s">
        <v>233</v>
      </c>
    </row>
    <row r="95" spans="1:4" s="440" customFormat="1" x14ac:dyDescent="0.2">
      <c r="A95" s="275" t="s">
        <v>234</v>
      </c>
      <c r="B95" s="828" t="s">
        <v>235</v>
      </c>
      <c r="C95" s="829"/>
      <c r="D95" s="272" t="s">
        <v>236</v>
      </c>
    </row>
    <row r="96" spans="1:4" s="440" customFormat="1" x14ac:dyDescent="0.2">
      <c r="A96" s="275" t="s">
        <v>237</v>
      </c>
      <c r="B96" s="828" t="s">
        <v>238</v>
      </c>
      <c r="C96" s="829"/>
      <c r="D96" s="272" t="s">
        <v>239</v>
      </c>
    </row>
    <row r="97" spans="1:4" s="440" customFormat="1" x14ac:dyDescent="0.2">
      <c r="A97" s="275" t="s">
        <v>240</v>
      </c>
      <c r="B97" s="828" t="s">
        <v>241</v>
      </c>
      <c r="C97" s="829"/>
      <c r="D97" s="272" t="s">
        <v>242</v>
      </c>
    </row>
    <row r="98" spans="1:4" s="440" customFormat="1" x14ac:dyDescent="0.2">
      <c r="A98" s="275" t="s">
        <v>243</v>
      </c>
      <c r="B98" s="828" t="s">
        <v>244</v>
      </c>
      <c r="C98" s="829"/>
      <c r="D98" s="272" t="s">
        <v>245</v>
      </c>
    </row>
    <row r="99" spans="1:4" s="440" customFormat="1" x14ac:dyDescent="0.2">
      <c r="A99" s="275" t="s">
        <v>246</v>
      </c>
      <c r="B99" s="828" t="s">
        <v>247</v>
      </c>
      <c r="C99" s="829"/>
      <c r="D99" s="272" t="s">
        <v>248</v>
      </c>
    </row>
    <row r="100" spans="1:4" s="438" customFormat="1" x14ac:dyDescent="0.2">
      <c r="A100" s="277" t="s">
        <v>249</v>
      </c>
      <c r="B100" s="826" t="s">
        <v>250</v>
      </c>
      <c r="C100" s="827"/>
      <c r="D100" s="273" t="s">
        <v>251</v>
      </c>
    </row>
    <row r="101" spans="1:4" s="438" customFormat="1" x14ac:dyDescent="0.2">
      <c r="A101" s="277" t="s">
        <v>252</v>
      </c>
      <c r="B101" s="732" t="s">
        <v>253</v>
      </c>
      <c r="C101" s="764"/>
      <c r="D101" s="273" t="s">
        <v>254</v>
      </c>
    </row>
    <row r="102" spans="1:4" s="438" customFormat="1" x14ac:dyDescent="0.2">
      <c r="A102" s="277" t="s">
        <v>255</v>
      </c>
      <c r="B102" s="732" t="s">
        <v>256</v>
      </c>
      <c r="C102" s="764"/>
      <c r="D102" s="273" t="s">
        <v>257</v>
      </c>
    </row>
    <row r="103" spans="1:4" s="105" customFormat="1" x14ac:dyDescent="0.2">
      <c r="A103" s="815" t="s">
        <v>258</v>
      </c>
      <c r="B103" s="816"/>
      <c r="C103" s="816"/>
      <c r="D103" s="817"/>
    </row>
    <row r="104" spans="1:4" ht="25.5" x14ac:dyDescent="0.2">
      <c r="A104" s="278" t="s">
        <v>259</v>
      </c>
      <c r="B104" s="824" t="s">
        <v>260</v>
      </c>
      <c r="C104" s="825"/>
      <c r="D104" s="272" t="s">
        <v>261</v>
      </c>
    </row>
    <row r="105" spans="1:4" ht="25.5" x14ac:dyDescent="0.2">
      <c r="A105" s="278" t="s">
        <v>262</v>
      </c>
      <c r="B105" s="824" t="s">
        <v>263</v>
      </c>
      <c r="C105" s="825"/>
      <c r="D105" s="272" t="s">
        <v>264</v>
      </c>
    </row>
    <row r="106" spans="1:4" x14ac:dyDescent="0.2">
      <c r="A106" s="278" t="s">
        <v>265</v>
      </c>
      <c r="B106" s="824" t="s">
        <v>266</v>
      </c>
      <c r="C106" s="825"/>
      <c r="D106" s="272" t="s">
        <v>267</v>
      </c>
    </row>
    <row r="107" spans="1:4" x14ac:dyDescent="0.2">
      <c r="A107" s="278" t="s">
        <v>268</v>
      </c>
      <c r="B107" s="824" t="s">
        <v>269</v>
      </c>
      <c r="C107" s="825"/>
      <c r="D107" s="272" t="s">
        <v>270</v>
      </c>
    </row>
    <row r="108" spans="1:4" x14ac:dyDescent="0.2">
      <c r="A108" s="278" t="s">
        <v>271</v>
      </c>
      <c r="B108" s="824" t="s">
        <v>272</v>
      </c>
      <c r="C108" s="825"/>
      <c r="D108" s="272" t="s">
        <v>273</v>
      </c>
    </row>
    <row r="109" spans="1:4" x14ac:dyDescent="0.2">
      <c r="A109" s="277" t="s">
        <v>274</v>
      </c>
      <c r="B109" s="826" t="s">
        <v>275</v>
      </c>
      <c r="C109" s="827"/>
      <c r="D109" s="273" t="s">
        <v>276</v>
      </c>
    </row>
    <row r="110" spans="1:4" s="105" customFormat="1" x14ac:dyDescent="0.2">
      <c r="A110" s="815" t="s">
        <v>277</v>
      </c>
      <c r="B110" s="816"/>
      <c r="C110" s="816"/>
      <c r="D110" s="817"/>
    </row>
    <row r="111" spans="1:4" s="438" customFormat="1" x14ac:dyDescent="0.2">
      <c r="A111" s="278" t="s">
        <v>278</v>
      </c>
      <c r="B111" s="824" t="s">
        <v>279</v>
      </c>
      <c r="C111" s="825"/>
      <c r="D111" s="276" t="s">
        <v>280</v>
      </c>
    </row>
    <row r="112" spans="1:4" s="438" customFormat="1" x14ac:dyDescent="0.2">
      <c r="A112" s="278" t="s">
        <v>281</v>
      </c>
      <c r="B112" s="824" t="s">
        <v>282</v>
      </c>
      <c r="C112" s="825"/>
      <c r="D112" s="272" t="s">
        <v>283</v>
      </c>
    </row>
    <row r="113" spans="1:4" s="438" customFormat="1" x14ac:dyDescent="0.2">
      <c r="A113" s="278" t="s">
        <v>284</v>
      </c>
      <c r="B113" s="824" t="s">
        <v>285</v>
      </c>
      <c r="C113" s="825"/>
      <c r="D113" s="272" t="s">
        <v>286</v>
      </c>
    </row>
    <row r="114" spans="1:4" s="438" customFormat="1" x14ac:dyDescent="0.2">
      <c r="A114" s="277" t="s">
        <v>287</v>
      </c>
      <c r="B114" s="826" t="s">
        <v>288</v>
      </c>
      <c r="C114" s="827"/>
      <c r="D114" s="273" t="s">
        <v>289</v>
      </c>
    </row>
    <row r="115" spans="1:4" s="438" customFormat="1" x14ac:dyDescent="0.2">
      <c r="A115" s="277" t="s">
        <v>290</v>
      </c>
      <c r="B115" s="826" t="s">
        <v>291</v>
      </c>
      <c r="C115" s="827"/>
      <c r="D115" s="273" t="s">
        <v>292</v>
      </c>
    </row>
    <row r="116" spans="1:4" s="438" customFormat="1" x14ac:dyDescent="0.2">
      <c r="A116" s="279" t="s">
        <v>293</v>
      </c>
      <c r="B116" s="846" t="s">
        <v>294</v>
      </c>
      <c r="C116" s="847"/>
      <c r="D116" s="274" t="s">
        <v>295</v>
      </c>
    </row>
    <row r="117" spans="1:4" s="439" customFormat="1" ht="15.75" x14ac:dyDescent="0.2">
      <c r="A117" s="860" t="s">
        <v>216</v>
      </c>
      <c r="B117" s="861"/>
      <c r="C117" s="861"/>
      <c r="D117" s="862"/>
    </row>
    <row r="118" spans="1:4" s="105" customFormat="1" ht="15" x14ac:dyDescent="0.2">
      <c r="A118" s="857" t="s">
        <v>296</v>
      </c>
      <c r="B118" s="858"/>
      <c r="C118" s="858"/>
      <c r="D118" s="859"/>
    </row>
    <row r="119" spans="1:4" s="105" customFormat="1" x14ac:dyDescent="0.2">
      <c r="A119" s="815" t="s">
        <v>297</v>
      </c>
      <c r="B119" s="816"/>
      <c r="C119" s="816"/>
      <c r="D119" s="817"/>
    </row>
    <row r="120" spans="1:4" ht="54" customHeight="1" x14ac:dyDescent="0.2">
      <c r="A120" s="278" t="s">
        <v>298</v>
      </c>
      <c r="B120" s="824" t="s">
        <v>299</v>
      </c>
      <c r="C120" s="825"/>
      <c r="D120" s="272" t="s">
        <v>300</v>
      </c>
    </row>
    <row r="121" spans="1:4" x14ac:dyDescent="0.2">
      <c r="A121" s="278" t="s">
        <v>301</v>
      </c>
      <c r="B121" s="824" t="s">
        <v>302</v>
      </c>
      <c r="C121" s="825"/>
      <c r="D121" s="272" t="s">
        <v>303</v>
      </c>
    </row>
    <row r="122" spans="1:4" x14ac:dyDescent="0.2">
      <c r="A122" s="278" t="s">
        <v>304</v>
      </c>
      <c r="B122" s="824" t="s">
        <v>305</v>
      </c>
      <c r="C122" s="825"/>
      <c r="D122" s="272" t="s">
        <v>306</v>
      </c>
    </row>
    <row r="123" spans="1:4" x14ac:dyDescent="0.2">
      <c r="A123" s="278" t="s">
        <v>307</v>
      </c>
      <c r="B123" s="824" t="s">
        <v>308</v>
      </c>
      <c r="C123" s="825"/>
      <c r="D123" s="272" t="s">
        <v>309</v>
      </c>
    </row>
    <row r="124" spans="1:4" x14ac:dyDescent="0.2">
      <c r="A124" s="278" t="s">
        <v>310</v>
      </c>
      <c r="B124" s="824" t="s">
        <v>311</v>
      </c>
      <c r="C124" s="825"/>
      <c r="D124" s="272" t="s">
        <v>312</v>
      </c>
    </row>
    <row r="125" spans="1:4" x14ac:dyDescent="0.2">
      <c r="A125" s="277" t="s">
        <v>313</v>
      </c>
      <c r="B125" s="826" t="s">
        <v>314</v>
      </c>
      <c r="C125" s="827"/>
      <c r="D125" s="273" t="s">
        <v>315</v>
      </c>
    </row>
    <row r="126" spans="1:4" s="105" customFormat="1" x14ac:dyDescent="0.2">
      <c r="A126" s="815" t="s">
        <v>316</v>
      </c>
      <c r="B126" s="816" t="s">
        <v>317</v>
      </c>
      <c r="C126" s="816"/>
      <c r="D126" s="817" t="s">
        <v>318</v>
      </c>
    </row>
    <row r="127" spans="1:4" x14ac:dyDescent="0.2">
      <c r="A127" s="278" t="s">
        <v>319</v>
      </c>
      <c r="B127" s="824" t="s">
        <v>320</v>
      </c>
      <c r="C127" s="825"/>
      <c r="D127" s="276" t="s">
        <v>318</v>
      </c>
    </row>
    <row r="128" spans="1:4" x14ac:dyDescent="0.2">
      <c r="A128" s="278" t="s">
        <v>321</v>
      </c>
      <c r="B128" s="824" t="s">
        <v>322</v>
      </c>
      <c r="C128" s="825"/>
      <c r="D128" s="272" t="s">
        <v>323</v>
      </c>
    </row>
    <row r="129" spans="1:4" x14ac:dyDescent="0.2">
      <c r="A129" s="278" t="s">
        <v>324</v>
      </c>
      <c r="B129" s="824" t="s">
        <v>325</v>
      </c>
      <c r="C129" s="825"/>
      <c r="D129" s="272" t="s">
        <v>326</v>
      </c>
    </row>
    <row r="130" spans="1:4" x14ac:dyDescent="0.2">
      <c r="A130" s="278" t="s">
        <v>327</v>
      </c>
      <c r="B130" s="824" t="s">
        <v>328</v>
      </c>
      <c r="C130" s="825"/>
      <c r="D130" s="272" t="s">
        <v>329</v>
      </c>
    </row>
    <row r="131" spans="1:4" x14ac:dyDescent="0.2">
      <c r="A131" s="278" t="s">
        <v>330</v>
      </c>
      <c r="B131" s="824" t="s">
        <v>331</v>
      </c>
      <c r="C131" s="825"/>
      <c r="D131" s="272" t="s">
        <v>332</v>
      </c>
    </row>
    <row r="132" spans="1:4" x14ac:dyDescent="0.2">
      <c r="A132" s="277" t="s">
        <v>333</v>
      </c>
      <c r="B132" s="826" t="s">
        <v>334</v>
      </c>
      <c r="C132" s="827"/>
      <c r="D132" s="273" t="s">
        <v>335</v>
      </c>
    </row>
    <row r="133" spans="1:4" s="105" customFormat="1" x14ac:dyDescent="0.2">
      <c r="A133" s="815" t="s">
        <v>336</v>
      </c>
      <c r="B133" s="816" t="s">
        <v>337</v>
      </c>
      <c r="C133" s="816"/>
      <c r="D133" s="817"/>
    </row>
    <row r="134" spans="1:4" x14ac:dyDescent="0.2">
      <c r="A134" s="278" t="s">
        <v>338</v>
      </c>
      <c r="B134" s="824" t="s">
        <v>339</v>
      </c>
      <c r="C134" s="825"/>
      <c r="D134" s="272" t="s">
        <v>340</v>
      </c>
    </row>
    <row r="135" spans="1:4" x14ac:dyDescent="0.2">
      <c r="A135" s="277" t="s">
        <v>341</v>
      </c>
      <c r="B135" s="826" t="s">
        <v>342</v>
      </c>
      <c r="C135" s="827"/>
      <c r="D135" s="273" t="s">
        <v>343</v>
      </c>
    </row>
    <row r="136" spans="1:4" x14ac:dyDescent="0.2">
      <c r="A136" s="277" t="s">
        <v>344</v>
      </c>
      <c r="B136" s="826" t="s">
        <v>345</v>
      </c>
      <c r="C136" s="827"/>
      <c r="D136" s="273" t="s">
        <v>346</v>
      </c>
    </row>
    <row r="137" spans="1:4" x14ac:dyDescent="0.2">
      <c r="A137" s="279" t="s">
        <v>347</v>
      </c>
      <c r="B137" s="846" t="s">
        <v>348</v>
      </c>
      <c r="C137" s="847"/>
      <c r="D137" s="274" t="s">
        <v>349</v>
      </c>
    </row>
    <row r="138" spans="1:4" s="105" customFormat="1" ht="15.75" x14ac:dyDescent="0.2">
      <c r="A138" s="850" t="s">
        <v>11</v>
      </c>
      <c r="B138" s="851"/>
      <c r="C138" s="851"/>
      <c r="D138" s="852"/>
    </row>
    <row r="139" spans="1:4" x14ac:dyDescent="0.2">
      <c r="A139" s="280" t="s">
        <v>350</v>
      </c>
      <c r="B139" s="848" t="s">
        <v>351</v>
      </c>
      <c r="C139" s="849"/>
      <c r="D139" s="271" t="s">
        <v>352</v>
      </c>
    </row>
    <row r="140" spans="1:4" x14ac:dyDescent="0.2">
      <c r="A140" s="278" t="s">
        <v>353</v>
      </c>
      <c r="B140" s="824" t="s">
        <v>354</v>
      </c>
      <c r="C140" s="825"/>
      <c r="D140" s="272" t="s">
        <v>355</v>
      </c>
    </row>
    <row r="141" spans="1:4" x14ac:dyDescent="0.2">
      <c r="A141" s="278" t="s">
        <v>356</v>
      </c>
      <c r="B141" s="824" t="s">
        <v>357</v>
      </c>
      <c r="C141" s="825"/>
      <c r="D141" s="272" t="s">
        <v>358</v>
      </c>
    </row>
    <row r="142" spans="1:4" ht="25.5" x14ac:dyDescent="0.2">
      <c r="A142" s="278" t="s">
        <v>359</v>
      </c>
      <c r="B142" s="824" t="s">
        <v>15</v>
      </c>
      <c r="C142" s="825"/>
      <c r="D142" s="272" t="s">
        <v>360</v>
      </c>
    </row>
    <row r="143" spans="1:4" x14ac:dyDescent="0.2">
      <c r="A143" s="278" t="s">
        <v>361</v>
      </c>
      <c r="B143" s="863" t="s">
        <v>362</v>
      </c>
      <c r="C143" s="864"/>
      <c r="D143" s="276" t="s">
        <v>363</v>
      </c>
    </row>
    <row r="144" spans="1:4" x14ac:dyDescent="0.2">
      <c r="A144" s="281" t="s">
        <v>364</v>
      </c>
      <c r="B144" s="853" t="s">
        <v>365</v>
      </c>
      <c r="C144" s="854"/>
      <c r="D144" s="282" t="s">
        <v>366</v>
      </c>
    </row>
    <row r="145" spans="1:4" s="105" customFormat="1" ht="15.75" x14ac:dyDescent="0.2">
      <c r="A145" s="850" t="s">
        <v>15</v>
      </c>
      <c r="B145" s="855"/>
      <c r="C145" s="855"/>
      <c r="D145" s="856"/>
    </row>
    <row r="146" spans="1:4" s="105" customFormat="1" ht="15" x14ac:dyDescent="0.2">
      <c r="A146" s="838" t="s">
        <v>367</v>
      </c>
      <c r="B146" s="839"/>
      <c r="C146" s="839"/>
      <c r="D146" s="840"/>
    </row>
    <row r="147" spans="1:4" x14ac:dyDescent="0.2">
      <c r="A147" s="277" t="s">
        <v>368</v>
      </c>
      <c r="B147" s="836" t="s">
        <v>369</v>
      </c>
      <c r="C147" s="837"/>
      <c r="D147" s="273" t="s">
        <v>370</v>
      </c>
    </row>
    <row r="148" spans="1:4" x14ac:dyDescent="0.2">
      <c r="A148" s="277" t="s">
        <v>371</v>
      </c>
      <c r="B148" s="836" t="s">
        <v>372</v>
      </c>
      <c r="C148" s="837"/>
      <c r="D148" s="273" t="s">
        <v>373</v>
      </c>
    </row>
    <row r="149" spans="1:4" x14ac:dyDescent="0.2">
      <c r="A149" s="277" t="s">
        <v>374</v>
      </c>
      <c r="B149" s="836" t="s">
        <v>375</v>
      </c>
      <c r="C149" s="837"/>
      <c r="D149" s="273" t="s">
        <v>376</v>
      </c>
    </row>
    <row r="150" spans="1:4" x14ac:dyDescent="0.2">
      <c r="A150" s="277" t="s">
        <v>377</v>
      </c>
      <c r="B150" s="836" t="s">
        <v>378</v>
      </c>
      <c r="C150" s="837"/>
      <c r="D150" s="273" t="s">
        <v>379</v>
      </c>
    </row>
    <row r="151" spans="1:4" ht="25.5" x14ac:dyDescent="0.2">
      <c r="A151" s="277" t="s">
        <v>380</v>
      </c>
      <c r="B151" s="836" t="s">
        <v>381</v>
      </c>
      <c r="C151" s="837"/>
      <c r="D151" s="273" t="s">
        <v>382</v>
      </c>
    </row>
    <row r="152" spans="1:4" x14ac:dyDescent="0.2">
      <c r="A152" s="277" t="s">
        <v>383</v>
      </c>
      <c r="B152" s="836" t="s">
        <v>384</v>
      </c>
      <c r="C152" s="837"/>
      <c r="D152" s="273" t="s">
        <v>385</v>
      </c>
    </row>
    <row r="153" spans="1:4" x14ac:dyDescent="0.2">
      <c r="A153" s="283" t="s">
        <v>386</v>
      </c>
      <c r="B153" s="844" t="s">
        <v>387</v>
      </c>
      <c r="C153" s="845"/>
      <c r="D153" s="272" t="s">
        <v>388</v>
      </c>
    </row>
    <row r="154" spans="1:4" x14ac:dyDescent="0.2">
      <c r="A154" s="283" t="s">
        <v>389</v>
      </c>
      <c r="B154" s="844" t="s">
        <v>390</v>
      </c>
      <c r="C154" s="845"/>
      <c r="D154" s="272" t="s">
        <v>391</v>
      </c>
    </row>
    <row r="155" spans="1:4" s="105" customFormat="1" ht="15" x14ac:dyDescent="0.2">
      <c r="A155" s="841" t="s">
        <v>392</v>
      </c>
      <c r="B155" s="842"/>
      <c r="C155" s="842"/>
      <c r="D155" s="843"/>
    </row>
    <row r="156" spans="1:4" x14ac:dyDescent="0.2">
      <c r="A156" s="277" t="s">
        <v>393</v>
      </c>
      <c r="B156" s="836" t="s">
        <v>394</v>
      </c>
      <c r="C156" s="837"/>
      <c r="D156" s="273" t="s">
        <v>395</v>
      </c>
    </row>
    <row r="157" spans="1:4" x14ac:dyDescent="0.2">
      <c r="A157" s="277" t="s">
        <v>396</v>
      </c>
      <c r="B157" s="836" t="s">
        <v>397</v>
      </c>
      <c r="C157" s="837"/>
      <c r="D157" s="273" t="s">
        <v>398</v>
      </c>
    </row>
    <row r="158" spans="1:4" x14ac:dyDescent="0.2">
      <c r="A158" s="277" t="s">
        <v>399</v>
      </c>
      <c r="B158" s="836" t="s">
        <v>400</v>
      </c>
      <c r="C158" s="837"/>
      <c r="D158" s="273" t="s">
        <v>401</v>
      </c>
    </row>
    <row r="159" spans="1:4" x14ac:dyDescent="0.2">
      <c r="A159" s="279" t="s">
        <v>402</v>
      </c>
      <c r="B159" s="834" t="s">
        <v>403</v>
      </c>
      <c r="C159" s="835"/>
      <c r="D159" s="274" t="s">
        <v>404</v>
      </c>
    </row>
    <row r="160" spans="1:4" s="120" customFormat="1" ht="15.75" x14ac:dyDescent="0.2">
      <c r="A160" s="830" t="s">
        <v>19</v>
      </c>
      <c r="B160" s="831"/>
      <c r="C160" s="831"/>
      <c r="D160" s="832"/>
    </row>
    <row r="161" spans="1:4" s="438" customFormat="1" ht="14.25" customHeight="1" x14ac:dyDescent="0.2">
      <c r="A161" s="871" t="s">
        <v>405</v>
      </c>
      <c r="B161" s="872"/>
      <c r="C161" s="872"/>
      <c r="D161" s="873"/>
    </row>
    <row r="162" spans="1:4" s="438" customFormat="1" ht="14.25" customHeight="1" x14ac:dyDescent="0.2">
      <c r="A162" s="735" t="s">
        <v>48</v>
      </c>
      <c r="B162" s="734" t="s">
        <v>406</v>
      </c>
      <c r="C162" s="765"/>
      <c r="D162" s="736" t="s">
        <v>407</v>
      </c>
    </row>
    <row r="163" spans="1:4" s="438" customFormat="1" ht="29.25" customHeight="1" x14ac:dyDescent="0.2">
      <c r="A163" s="401" t="s">
        <v>66</v>
      </c>
      <c r="B163" s="869" t="s">
        <v>408</v>
      </c>
      <c r="C163" s="870"/>
      <c r="D163" s="273" t="s">
        <v>409</v>
      </c>
    </row>
    <row r="164" spans="1:4" s="438" customFormat="1" ht="15" customHeight="1" x14ac:dyDescent="0.2">
      <c r="A164" s="401" t="s">
        <v>75</v>
      </c>
      <c r="B164" s="869" t="s">
        <v>76</v>
      </c>
      <c r="C164" s="870"/>
      <c r="D164" s="273" t="s">
        <v>410</v>
      </c>
    </row>
    <row r="165" spans="1:4" s="438" customFormat="1" x14ac:dyDescent="0.2">
      <c r="A165" s="401" t="s">
        <v>81</v>
      </c>
      <c r="B165" s="869" t="s">
        <v>411</v>
      </c>
      <c r="C165" s="870"/>
      <c r="D165" s="273" t="s">
        <v>412</v>
      </c>
    </row>
    <row r="166" spans="1:4" s="438" customFormat="1" x14ac:dyDescent="0.2">
      <c r="A166" s="401" t="s">
        <v>87</v>
      </c>
      <c r="B166" s="869" t="s">
        <v>88</v>
      </c>
      <c r="C166" s="870"/>
      <c r="D166" s="273" t="s">
        <v>413</v>
      </c>
    </row>
    <row r="167" spans="1:4" s="438" customFormat="1" x14ac:dyDescent="0.2">
      <c r="A167" s="401" t="s">
        <v>93</v>
      </c>
      <c r="B167" s="869" t="s">
        <v>94</v>
      </c>
      <c r="C167" s="870"/>
      <c r="D167" s="273" t="s">
        <v>414</v>
      </c>
    </row>
    <row r="168" spans="1:4" s="438" customFormat="1" x14ac:dyDescent="0.2">
      <c r="A168" s="401" t="s">
        <v>102</v>
      </c>
      <c r="B168" s="766" t="s">
        <v>103</v>
      </c>
      <c r="C168" s="767"/>
      <c r="D168" s="273" t="s">
        <v>415</v>
      </c>
    </row>
    <row r="169" spans="1:4" s="438" customFormat="1" x14ac:dyDescent="0.2">
      <c r="A169" s="401" t="s">
        <v>108</v>
      </c>
      <c r="B169" s="766" t="s">
        <v>109</v>
      </c>
      <c r="C169" s="767"/>
      <c r="D169" s="273" t="s">
        <v>110</v>
      </c>
    </row>
    <row r="170" spans="1:4" s="438" customFormat="1" ht="27.75" customHeight="1" x14ac:dyDescent="0.2">
      <c r="A170" s="401" t="s">
        <v>119</v>
      </c>
      <c r="B170" s="869" t="s">
        <v>416</v>
      </c>
      <c r="C170" s="870"/>
      <c r="D170" s="273" t="s">
        <v>417</v>
      </c>
    </row>
    <row r="171" spans="1:4" s="438" customFormat="1" ht="15" customHeight="1" x14ac:dyDescent="0.2">
      <c r="A171" s="401" t="s">
        <v>125</v>
      </c>
      <c r="B171" s="739" t="s">
        <v>126</v>
      </c>
      <c r="C171" s="767"/>
      <c r="D171" s="738" t="s">
        <v>127</v>
      </c>
    </row>
    <row r="172" spans="1:4" s="438" customFormat="1" ht="15" x14ac:dyDescent="0.2">
      <c r="A172" s="352"/>
      <c r="B172" s="828" t="s">
        <v>418</v>
      </c>
      <c r="C172" s="829"/>
      <c r="D172" s="441" t="s">
        <v>419</v>
      </c>
    </row>
    <row r="173" spans="1:4" s="438" customFormat="1" ht="27" customHeight="1" x14ac:dyDescent="0.2">
      <c r="A173" s="352"/>
      <c r="B173" s="828" t="s">
        <v>418</v>
      </c>
      <c r="C173" s="829"/>
      <c r="D173" s="441" t="s">
        <v>419</v>
      </c>
    </row>
    <row r="174" spans="1:4" s="438" customFormat="1" ht="26.25" customHeight="1" x14ac:dyDescent="0.2">
      <c r="A174" s="352"/>
      <c r="B174" s="876" t="s">
        <v>418</v>
      </c>
      <c r="C174" s="877"/>
      <c r="D174" s="441" t="s">
        <v>419</v>
      </c>
    </row>
    <row r="175" spans="1:4" s="438" customFormat="1" ht="14.25" customHeight="1" x14ac:dyDescent="0.2">
      <c r="A175" s="871" t="s">
        <v>420</v>
      </c>
      <c r="B175" s="872"/>
      <c r="C175" s="872"/>
      <c r="D175" s="873"/>
    </row>
    <row r="176" spans="1:4" s="438" customFormat="1" ht="15" customHeight="1" x14ac:dyDescent="0.2">
      <c r="A176" s="401" t="s">
        <v>45</v>
      </c>
      <c r="B176" s="869" t="s">
        <v>46</v>
      </c>
      <c r="C176" s="870"/>
      <c r="D176" s="273" t="s">
        <v>421</v>
      </c>
    </row>
    <row r="177" spans="1:4" s="438" customFormat="1" ht="16.5" customHeight="1" x14ac:dyDescent="0.2">
      <c r="A177" s="401" t="s">
        <v>111</v>
      </c>
      <c r="B177" s="828" t="s">
        <v>109</v>
      </c>
      <c r="C177" s="829"/>
      <c r="D177" s="272" t="s">
        <v>112</v>
      </c>
    </row>
    <row r="178" spans="1:4" s="438" customFormat="1" x14ac:dyDescent="0.2">
      <c r="A178" s="401" t="s">
        <v>422</v>
      </c>
      <c r="B178" s="869" t="s">
        <v>423</v>
      </c>
      <c r="C178" s="870"/>
      <c r="D178" s="272" t="s">
        <v>424</v>
      </c>
    </row>
    <row r="179" spans="1:4" s="438" customFormat="1" x14ac:dyDescent="0.2">
      <c r="A179" s="401" t="s">
        <v>128</v>
      </c>
      <c r="B179" s="739" t="s">
        <v>129</v>
      </c>
      <c r="C179" s="767"/>
      <c r="D179" s="282" t="s">
        <v>127</v>
      </c>
    </row>
    <row r="180" spans="1:4" s="438" customFormat="1" ht="26.25" customHeight="1" x14ac:dyDescent="0.2">
      <c r="A180" s="352"/>
      <c r="B180" s="828" t="s">
        <v>418</v>
      </c>
      <c r="C180" s="829"/>
      <c r="D180" s="441" t="s">
        <v>425</v>
      </c>
    </row>
    <row r="181" spans="1:4" s="438" customFormat="1" ht="26.25" customHeight="1" x14ac:dyDescent="0.2">
      <c r="A181" s="352"/>
      <c r="B181" s="828" t="s">
        <v>418</v>
      </c>
      <c r="C181" s="829"/>
      <c r="D181" s="441" t="s">
        <v>425</v>
      </c>
    </row>
    <row r="182" spans="1:4" s="438" customFormat="1" ht="26.25" customHeight="1" x14ac:dyDescent="0.2">
      <c r="A182" s="352"/>
      <c r="B182" s="876" t="s">
        <v>418</v>
      </c>
      <c r="C182" s="877"/>
      <c r="D182" s="441" t="s">
        <v>425</v>
      </c>
    </row>
    <row r="183" spans="1:4" s="438" customFormat="1" ht="15" x14ac:dyDescent="0.2">
      <c r="A183" s="352"/>
      <c r="B183" s="874" t="s">
        <v>426</v>
      </c>
      <c r="C183" s="875"/>
      <c r="D183" s="274" t="s">
        <v>427</v>
      </c>
    </row>
  </sheetData>
  <customSheetViews>
    <customSheetView guid="{7AC71C8E-3F0A-447A-859A-02DD2BAED197}" scale="75" showGridLines="0" fitToPage="1" showRuler="0" topLeftCell="A87">
      <selection activeCell="B106" sqref="B106:C106"/>
      <rowBreaks count="1" manualBreakCount="1">
        <brk id="14" max="2" man="1"/>
      </rowBreaks>
      <pageMargins left="0" right="0" top="0" bottom="0" header="0" footer="0"/>
      <pageSetup paperSize="5" fitToHeight="0" orientation="landscape" r:id="rId1"/>
      <headerFooter alignWithMargins="0">
        <oddHeader>&amp;L&amp;10&lt;Agency Name&gt;&amp;C&amp;"Arial,Bold"Instructions&amp;R&amp;10&lt;Project Name&gt;</oddHeader>
        <oddFooter>&amp;L&amp;F&amp;CPage &amp;P of &amp;N&amp;R&amp;D &amp;T</oddFooter>
      </headerFooter>
    </customSheetView>
    <customSheetView guid="{4F1DA828-56A9-4F85-92B4-9F65C862495B}" scale="80" showGridLines="0" fitToPage="1">
      <pane ySplit="1" topLeftCell="A2" activePane="bottomLeft" state="frozen"/>
      <selection pane="bottomLeft" activeCell="H16" sqref="H16"/>
      <rowBreaks count="4" manualBreakCount="4">
        <brk id="15" max="2" man="1"/>
        <brk id="47" max="3" man="1"/>
        <brk id="75" max="3" man="1"/>
        <brk id="96" max="3" man="1"/>
      </rowBreaks>
      <pageMargins left="0" right="0" top="0" bottom="0" header="0" footer="0"/>
      <pageSetup scale="73"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mergeCells count="136">
    <mergeCell ref="B90:C90"/>
    <mergeCell ref="B75:C75"/>
    <mergeCell ref="B78:C78"/>
    <mergeCell ref="A22:D22"/>
    <mergeCell ref="A59:D59"/>
    <mergeCell ref="B67:C67"/>
    <mergeCell ref="B86:C86"/>
    <mergeCell ref="A74:D74"/>
    <mergeCell ref="B73:C73"/>
    <mergeCell ref="B65:C65"/>
    <mergeCell ref="B66:C66"/>
    <mergeCell ref="B68:C68"/>
    <mergeCell ref="B35:C35"/>
    <mergeCell ref="B36:C36"/>
    <mergeCell ref="B38:C38"/>
    <mergeCell ref="B37:C37"/>
    <mergeCell ref="B40:C40"/>
    <mergeCell ref="B41:C41"/>
    <mergeCell ref="B42:C42"/>
    <mergeCell ref="B43:C43"/>
    <mergeCell ref="B44:C44"/>
    <mergeCell ref="B50:C50"/>
    <mergeCell ref="B183:C183"/>
    <mergeCell ref="B176:C176"/>
    <mergeCell ref="B177:C177"/>
    <mergeCell ref="B178:C178"/>
    <mergeCell ref="B180:C180"/>
    <mergeCell ref="B181:C181"/>
    <mergeCell ref="B182:C182"/>
    <mergeCell ref="B173:C173"/>
    <mergeCell ref="B174:C174"/>
    <mergeCell ref="A175:D175"/>
    <mergeCell ref="B172:C172"/>
    <mergeCell ref="B170:C170"/>
    <mergeCell ref="B166:C166"/>
    <mergeCell ref="B167:C167"/>
    <mergeCell ref="B164:C164"/>
    <mergeCell ref="B165:C165"/>
    <mergeCell ref="A160:D160"/>
    <mergeCell ref="B163:C163"/>
    <mergeCell ref="A161:D161"/>
    <mergeCell ref="A2:D2"/>
    <mergeCell ref="A3:D3"/>
    <mergeCell ref="A4:D4"/>
    <mergeCell ref="A5:D5"/>
    <mergeCell ref="A103:D103"/>
    <mergeCell ref="A110:D110"/>
    <mergeCell ref="A88:D88"/>
    <mergeCell ref="A89:D89"/>
    <mergeCell ref="B108:C108"/>
    <mergeCell ref="A6:D6"/>
    <mergeCell ref="B96:C96"/>
    <mergeCell ref="B104:C104"/>
    <mergeCell ref="B105:C105"/>
    <mergeCell ref="B106:C106"/>
    <mergeCell ref="B107:C107"/>
    <mergeCell ref="B109:C109"/>
    <mergeCell ref="B91:C91"/>
    <mergeCell ref="B92:C92"/>
    <mergeCell ref="A87:D87"/>
    <mergeCell ref="B93:C93"/>
    <mergeCell ref="B94:C94"/>
    <mergeCell ref="B95:C95"/>
    <mergeCell ref="C15:D15"/>
    <mergeCell ref="C14:D14"/>
    <mergeCell ref="B129:C129"/>
    <mergeCell ref="B135:C135"/>
    <mergeCell ref="B143:C143"/>
    <mergeCell ref="B141:C141"/>
    <mergeCell ref="B142:C142"/>
    <mergeCell ref="B132:C132"/>
    <mergeCell ref="B134:C134"/>
    <mergeCell ref="A133:D133"/>
    <mergeCell ref="B128:C128"/>
    <mergeCell ref="B122:C122"/>
    <mergeCell ref="B123:C123"/>
    <mergeCell ref="B124:C124"/>
    <mergeCell ref="B125:C125"/>
    <mergeCell ref="B127:C127"/>
    <mergeCell ref="A126:D126"/>
    <mergeCell ref="B112:C112"/>
    <mergeCell ref="B116:C116"/>
    <mergeCell ref="B99:C99"/>
    <mergeCell ref="B100:C100"/>
    <mergeCell ref="B120:C120"/>
    <mergeCell ref="B121:C121"/>
    <mergeCell ref="A118:D118"/>
    <mergeCell ref="A117:D117"/>
    <mergeCell ref="B111:C111"/>
    <mergeCell ref="B159:C159"/>
    <mergeCell ref="B157:C157"/>
    <mergeCell ref="B158:C158"/>
    <mergeCell ref="A146:D146"/>
    <mergeCell ref="A155:D155"/>
    <mergeCell ref="B151:C151"/>
    <mergeCell ref="B152:C152"/>
    <mergeCell ref="B153:C153"/>
    <mergeCell ref="B130:C130"/>
    <mergeCell ref="B131:C131"/>
    <mergeCell ref="B156:C156"/>
    <mergeCell ref="B136:C136"/>
    <mergeCell ref="B137:C137"/>
    <mergeCell ref="B139:C139"/>
    <mergeCell ref="B140:C140"/>
    <mergeCell ref="B147:C147"/>
    <mergeCell ref="B148:C148"/>
    <mergeCell ref="B149:C149"/>
    <mergeCell ref="B154:C154"/>
    <mergeCell ref="B150:C150"/>
    <mergeCell ref="A138:D138"/>
    <mergeCell ref="B144:C144"/>
    <mergeCell ref="A145:D145"/>
    <mergeCell ref="C9:D9"/>
    <mergeCell ref="C10:D10"/>
    <mergeCell ref="C11:D11"/>
    <mergeCell ref="A119:D119"/>
    <mergeCell ref="C12:D12"/>
    <mergeCell ref="C13:D13"/>
    <mergeCell ref="B23:C23"/>
    <mergeCell ref="B20:C20"/>
    <mergeCell ref="B27:C27"/>
    <mergeCell ref="B28:C28"/>
    <mergeCell ref="B60:C60"/>
    <mergeCell ref="B113:C113"/>
    <mergeCell ref="B114:C114"/>
    <mergeCell ref="B115:C115"/>
    <mergeCell ref="B98:C98"/>
    <mergeCell ref="B72:C72"/>
    <mergeCell ref="C16:D16"/>
    <mergeCell ref="A21:D21"/>
    <mergeCell ref="B39:C39"/>
    <mergeCell ref="B62:C62"/>
    <mergeCell ref="B63:C63"/>
    <mergeCell ref="B97:C97"/>
    <mergeCell ref="C17:D17"/>
    <mergeCell ref="B64:C64"/>
  </mergeCells>
  <phoneticPr fontId="0" type="noConversion"/>
  <hyperlinks>
    <hyperlink ref="A13" location="Financial_Analysis!A1" display="Financial Analysis" xr:uid="{00000000-0004-0000-0000-000000000000}"/>
    <hyperlink ref="A10" location="Quantitative_Benefit_Analysis!A1" display="Quantitative Benefit Analysis" xr:uid="{00000000-0004-0000-0000-000001000000}"/>
    <hyperlink ref="A12" location="'Cost-Benefit_Summary'!A1" display="Cost-Benefit Summary" xr:uid="{00000000-0004-0000-0000-000002000000}"/>
    <hyperlink ref="A11" location="Evaluation_Factors!A1" display="Evaluation Factors" xr:uid="{00000000-0004-0000-0000-000003000000}"/>
    <hyperlink ref="A14" location="Selection_Results!A1" display="Selection Results" xr:uid="{00000000-0004-0000-0000-000004000000}"/>
    <hyperlink ref="A15" location="Cost_Mapping!A1" display="Cost Mapping" xr:uid="{00000000-0004-0000-0000-000005000000}"/>
    <hyperlink ref="A16" location="Additional_Agency_Information!A1" display="Agency Additional Information" xr:uid="{00000000-0004-0000-0000-000006000000}"/>
    <hyperlink ref="A9" location="Cost_Analysis!A1" display="Cost Analysis" xr:uid="{00000000-0004-0000-0000-000007000000}"/>
    <hyperlink ref="A17" location="'Version History'!A1" display="Version History" xr:uid="{00000000-0004-0000-0000-000008000000}"/>
  </hyperlinks>
  <pageMargins left="0.5" right="0.5" top="0.65" bottom="0.65" header="0.3" footer="0.26"/>
  <pageSetup scale="73" fitToHeight="0" orientation="landscape" cellComments="asDisplayed" r:id="rId3"/>
  <headerFooter alignWithMargins="0">
    <oddHeader>&amp;L&amp;10[Agency/Organization Name]
[Project Name]&amp;R&amp;10BUSINESS CASE
[Version Number] [Revision Date mm/yy/dd]</oddHeader>
    <oddFooter>&amp;L&amp;10Based on DIR Document 10BC-W2-2&amp;C&amp;10&amp;K000000Page &amp;P of &amp;N&amp;R&amp;10Business Justification</oddFooter>
  </headerFooter>
  <rowBreaks count="3" manualBreakCount="3">
    <brk id="18" max="3" man="1"/>
    <brk id="109" max="3" man="1"/>
    <brk id="154"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showGridLines="0" zoomScaleNormal="100" workbookViewId="0">
      <selection activeCell="A2" sqref="A2:XFD39"/>
    </sheetView>
  </sheetViews>
  <sheetFormatPr defaultRowHeight="14.25" x14ac:dyDescent="0.2"/>
  <cols>
    <col min="1" max="1" width="15" bestFit="1" customWidth="1"/>
    <col min="2" max="2" width="16.25" bestFit="1" customWidth="1"/>
    <col min="3" max="3" width="6.875" bestFit="1" customWidth="1"/>
    <col min="5" max="5" width="8.75" bestFit="1" customWidth="1"/>
    <col min="6" max="7" width="7.125" bestFit="1" customWidth="1"/>
    <col min="8" max="8" width="11.375" bestFit="1" customWidth="1"/>
    <col min="9" max="9" width="13.75" bestFit="1" customWidth="1"/>
    <col min="10" max="10" width="11.875" bestFit="1" customWidth="1"/>
    <col min="11" max="11" width="11.125" bestFit="1" customWidth="1"/>
    <col min="12" max="12" width="11.875" bestFit="1" customWidth="1"/>
    <col min="13" max="13" width="13.75" bestFit="1" customWidth="1"/>
    <col min="15" max="16" width="13.75" bestFit="1" customWidth="1"/>
    <col min="17" max="17" width="11.125" bestFit="1" customWidth="1"/>
  </cols>
  <sheetData>
    <row r="1" spans="1:1" ht="27" customHeight="1" x14ac:dyDescent="0.2">
      <c r="A1" s="3" t="s">
        <v>697</v>
      </c>
    </row>
  </sheetData>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F68D-E049-44A1-B9D5-16C372D96A86}">
  <dimension ref="A1:AI23"/>
  <sheetViews>
    <sheetView workbookViewId="0">
      <selection activeCell="AF8" sqref="AF8"/>
    </sheetView>
  </sheetViews>
  <sheetFormatPr defaultRowHeight="14.25" x14ac:dyDescent="0.2"/>
  <cols>
    <col min="1" max="1" width="34.875" customWidth="1"/>
    <col min="2" max="2" width="10.125" customWidth="1"/>
    <col min="3" max="3" width="24.125" customWidth="1"/>
    <col min="5" max="5" width="57.625" customWidth="1"/>
    <col min="9" max="9" width="8.625" customWidth="1"/>
    <col min="13" max="13" width="14.75" customWidth="1"/>
    <col min="16" max="16" width="12.375" customWidth="1"/>
    <col min="22" max="22" width="23.5" customWidth="1"/>
    <col min="29" max="29" width="15.25" customWidth="1"/>
    <col min="32" max="32" width="11.625" customWidth="1"/>
  </cols>
  <sheetData>
    <row r="1" spans="1:35" s="481" customFormat="1" ht="63.75" x14ac:dyDescent="0.2">
      <c r="A1" s="297" t="s">
        <v>31</v>
      </c>
      <c r="B1" s="297"/>
      <c r="C1" s="297" t="s">
        <v>698</v>
      </c>
      <c r="D1" s="438"/>
      <c r="E1" s="483" t="s">
        <v>699</v>
      </c>
      <c r="F1" s="438"/>
      <c r="G1" s="438"/>
      <c r="H1" s="438"/>
      <c r="I1" s="1" t="s">
        <v>73</v>
      </c>
      <c r="J1" s="438"/>
      <c r="K1" s="438"/>
      <c r="L1" s="438"/>
      <c r="M1" s="263" t="s">
        <v>79</v>
      </c>
      <c r="N1" s="263"/>
      <c r="O1" s="263"/>
      <c r="P1" s="263" t="s">
        <v>85</v>
      </c>
      <c r="Q1" s="263"/>
      <c r="R1" s="263"/>
      <c r="S1" s="263" t="s">
        <v>91</v>
      </c>
      <c r="T1" s="263"/>
      <c r="U1" s="263"/>
      <c r="V1" s="263" t="s">
        <v>700</v>
      </c>
      <c r="W1" s="263"/>
      <c r="X1" s="263" t="s">
        <v>455</v>
      </c>
      <c r="Y1" s="263"/>
      <c r="Z1" s="263"/>
      <c r="AA1" s="263"/>
      <c r="AB1" s="263"/>
      <c r="AC1" s="263" t="s">
        <v>701</v>
      </c>
      <c r="AD1" s="438"/>
      <c r="AE1" s="438"/>
      <c r="AF1" s="263" t="s">
        <v>702</v>
      </c>
      <c r="AG1" s="438"/>
      <c r="AH1" s="438"/>
      <c r="AI1" s="438"/>
    </row>
    <row r="2" spans="1:35" x14ac:dyDescent="0.2">
      <c r="A2" s="482" t="s">
        <v>703</v>
      </c>
      <c r="B2" s="7"/>
      <c r="C2" s="7" t="s">
        <v>704</v>
      </c>
      <c r="D2" s="7"/>
      <c r="E2" s="7" t="s">
        <v>703</v>
      </c>
      <c r="F2" s="7"/>
      <c r="G2" s="7"/>
      <c r="H2" s="7"/>
      <c r="I2" s="7" t="s">
        <v>705</v>
      </c>
      <c r="J2" s="7"/>
      <c r="K2" s="7"/>
      <c r="L2" s="7"/>
      <c r="M2" s="7" t="s">
        <v>705</v>
      </c>
      <c r="N2" s="7"/>
      <c r="O2" s="7"/>
      <c r="P2" s="7" t="s">
        <v>706</v>
      </c>
      <c r="Q2" s="7"/>
      <c r="R2" s="7"/>
      <c r="S2" s="7" t="s">
        <v>706</v>
      </c>
      <c r="T2" s="7"/>
      <c r="U2" s="7"/>
      <c r="V2" s="7" t="s">
        <v>707</v>
      </c>
      <c r="W2" s="7"/>
      <c r="X2" s="7" t="s">
        <v>708</v>
      </c>
      <c r="Y2" s="7"/>
      <c r="Z2" s="7"/>
      <c r="AA2" s="7"/>
      <c r="AB2" s="7"/>
      <c r="AC2" s="7" t="s">
        <v>705</v>
      </c>
      <c r="AD2" s="7"/>
      <c r="AE2" s="7"/>
      <c r="AF2" s="7" t="s">
        <v>709</v>
      </c>
      <c r="AG2" s="7"/>
      <c r="AH2" s="7"/>
      <c r="AI2" s="7"/>
    </row>
    <row r="3" spans="1:35" x14ac:dyDescent="0.2">
      <c r="A3" s="478" t="s">
        <v>710</v>
      </c>
      <c r="B3" s="7"/>
      <c r="C3" s="7" t="s">
        <v>711</v>
      </c>
      <c r="D3" s="7"/>
      <c r="E3" s="7" t="s">
        <v>710</v>
      </c>
      <c r="F3" s="7"/>
      <c r="G3" s="7"/>
      <c r="H3" s="7"/>
      <c r="I3" s="7" t="s">
        <v>712</v>
      </c>
      <c r="J3" s="7"/>
      <c r="K3" s="7"/>
      <c r="L3" s="7"/>
      <c r="M3" s="7" t="s">
        <v>712</v>
      </c>
      <c r="N3" s="7"/>
      <c r="O3" s="7"/>
      <c r="P3" s="7" t="s">
        <v>713</v>
      </c>
      <c r="Q3" s="7"/>
      <c r="R3" s="7"/>
      <c r="S3" s="7" t="s">
        <v>713</v>
      </c>
      <c r="T3" s="7"/>
      <c r="U3" s="7"/>
      <c r="V3" s="7" t="s">
        <v>714</v>
      </c>
      <c r="W3" s="7"/>
      <c r="X3" s="7" t="s">
        <v>715</v>
      </c>
      <c r="Y3" s="7"/>
      <c r="Z3" s="7"/>
      <c r="AA3" s="7"/>
      <c r="AB3" s="7"/>
      <c r="AC3" s="7" t="s">
        <v>712</v>
      </c>
      <c r="AD3" s="7"/>
      <c r="AE3" s="7"/>
      <c r="AF3" s="7" t="s">
        <v>716</v>
      </c>
      <c r="AG3" s="7"/>
      <c r="AH3" s="7"/>
      <c r="AI3" s="7"/>
    </row>
    <row r="4" spans="1:35" x14ac:dyDescent="0.2">
      <c r="A4" s="478" t="s">
        <v>717</v>
      </c>
      <c r="B4" s="7"/>
      <c r="C4" s="7" t="s">
        <v>718</v>
      </c>
      <c r="D4" s="7"/>
      <c r="E4" s="7" t="s">
        <v>717</v>
      </c>
      <c r="F4" s="7"/>
      <c r="G4" s="7"/>
      <c r="H4" s="7"/>
      <c r="I4" s="7" t="s">
        <v>719</v>
      </c>
      <c r="J4" s="7"/>
      <c r="K4" s="7"/>
      <c r="L4" s="7"/>
      <c r="M4" s="7" t="s">
        <v>719</v>
      </c>
      <c r="N4" s="7"/>
      <c r="O4" s="7"/>
      <c r="P4" s="7" t="s">
        <v>720</v>
      </c>
      <c r="Q4" s="7"/>
      <c r="R4" s="7"/>
      <c r="S4" s="7" t="s">
        <v>720</v>
      </c>
      <c r="T4" s="7"/>
      <c r="U4" s="7"/>
      <c r="V4" s="7" t="s">
        <v>721</v>
      </c>
      <c r="W4" s="7"/>
      <c r="X4" s="7" t="s">
        <v>722</v>
      </c>
      <c r="Y4" s="7"/>
      <c r="Z4" s="7"/>
      <c r="AA4" s="7"/>
      <c r="AB4" s="7"/>
      <c r="AC4" s="7" t="s">
        <v>719</v>
      </c>
      <c r="AD4" s="7"/>
      <c r="AE4" s="7"/>
      <c r="AF4" s="7" t="s">
        <v>723</v>
      </c>
      <c r="AG4" s="7"/>
      <c r="AH4" s="7"/>
      <c r="AI4" s="7"/>
    </row>
    <row r="5" spans="1:35" x14ac:dyDescent="0.2">
      <c r="A5" s="478" t="s">
        <v>724</v>
      </c>
      <c r="B5" s="7"/>
      <c r="C5" s="7" t="s">
        <v>725</v>
      </c>
      <c r="D5" s="7"/>
      <c r="E5" s="7" t="s">
        <v>724</v>
      </c>
      <c r="F5" s="7"/>
      <c r="G5" s="7"/>
      <c r="H5" s="7"/>
      <c r="I5" s="7" t="s">
        <v>726</v>
      </c>
      <c r="J5" s="7"/>
      <c r="K5" s="7"/>
      <c r="L5" s="7"/>
      <c r="M5" s="7" t="s">
        <v>726</v>
      </c>
      <c r="N5" s="7"/>
      <c r="O5" s="7"/>
      <c r="P5" s="7" t="s">
        <v>727</v>
      </c>
      <c r="Q5" s="7"/>
      <c r="R5" s="7"/>
      <c r="S5" s="7" t="s">
        <v>727</v>
      </c>
      <c r="T5" s="7"/>
      <c r="U5" s="7"/>
      <c r="V5" s="7" t="s">
        <v>728</v>
      </c>
      <c r="W5" s="7"/>
      <c r="X5" s="7" t="s">
        <v>729</v>
      </c>
      <c r="Y5" s="7"/>
      <c r="Z5" s="7"/>
      <c r="AA5" s="7"/>
      <c r="AB5" s="7"/>
      <c r="AC5" s="7" t="s">
        <v>726</v>
      </c>
      <c r="AD5" s="7"/>
      <c r="AE5" s="7"/>
      <c r="AF5" s="7" t="s">
        <v>730</v>
      </c>
      <c r="AG5" s="7"/>
      <c r="AH5" s="7"/>
      <c r="AI5" s="7"/>
    </row>
    <row r="6" spans="1:35" x14ac:dyDescent="0.2">
      <c r="A6" s="478" t="s">
        <v>731</v>
      </c>
      <c r="B6" s="7"/>
      <c r="C6" s="7" t="s">
        <v>636</v>
      </c>
      <c r="D6" s="7"/>
      <c r="E6" s="7" t="s">
        <v>731</v>
      </c>
      <c r="F6" s="7"/>
      <c r="G6" s="7"/>
      <c r="H6" s="7"/>
      <c r="I6" s="7" t="s">
        <v>732</v>
      </c>
      <c r="J6" s="7"/>
      <c r="K6" s="7"/>
      <c r="L6" s="7"/>
      <c r="M6" s="7" t="s">
        <v>732</v>
      </c>
      <c r="N6" s="7"/>
      <c r="O6" s="7"/>
      <c r="P6" s="7" t="s">
        <v>733</v>
      </c>
      <c r="Q6" s="7"/>
      <c r="R6" s="7"/>
      <c r="S6" s="7" t="s">
        <v>733</v>
      </c>
      <c r="T6" s="7"/>
      <c r="U6" s="7"/>
      <c r="V6" s="7" t="s">
        <v>734</v>
      </c>
      <c r="W6" s="7"/>
      <c r="X6" s="7" t="s">
        <v>735</v>
      </c>
      <c r="Y6" s="7"/>
      <c r="Z6" s="7"/>
      <c r="AA6" s="7"/>
      <c r="AB6" s="7"/>
      <c r="AC6" s="7" t="s">
        <v>732</v>
      </c>
      <c r="AD6" s="7"/>
      <c r="AE6" s="7"/>
      <c r="AF6" s="7" t="s">
        <v>736</v>
      </c>
      <c r="AG6" s="7"/>
      <c r="AH6" s="7"/>
      <c r="AI6" s="7"/>
    </row>
    <row r="7" spans="1:35" x14ac:dyDescent="0.2">
      <c r="A7" s="478" t="s">
        <v>737</v>
      </c>
      <c r="B7" s="7"/>
      <c r="C7" s="7"/>
      <c r="D7" s="7"/>
      <c r="E7" s="7" t="s">
        <v>737</v>
      </c>
      <c r="F7" s="7"/>
      <c r="G7" s="7"/>
      <c r="H7" s="7"/>
      <c r="I7" s="7" t="s">
        <v>738</v>
      </c>
      <c r="J7" s="7"/>
      <c r="K7" s="7"/>
      <c r="L7" s="7"/>
      <c r="M7" s="7" t="s">
        <v>738</v>
      </c>
      <c r="N7" s="7"/>
      <c r="O7" s="7"/>
      <c r="P7" s="7" t="s">
        <v>739</v>
      </c>
      <c r="Q7" s="7"/>
      <c r="R7" s="7"/>
      <c r="S7" s="7" t="s">
        <v>739</v>
      </c>
      <c r="T7" s="7"/>
      <c r="U7" s="7"/>
      <c r="V7" s="7" t="s">
        <v>740</v>
      </c>
      <c r="W7" s="7"/>
      <c r="X7" s="7" t="s">
        <v>741</v>
      </c>
      <c r="Y7" s="7"/>
      <c r="Z7" s="7"/>
      <c r="AA7" s="7"/>
      <c r="AB7" s="7"/>
      <c r="AC7" s="7" t="s">
        <v>738</v>
      </c>
      <c r="AD7" s="7"/>
      <c r="AE7" s="7"/>
      <c r="AF7" s="7" t="s">
        <v>742</v>
      </c>
      <c r="AG7" s="7"/>
      <c r="AH7" s="7"/>
      <c r="AI7" s="7"/>
    </row>
    <row r="8" spans="1:35" x14ac:dyDescent="0.2">
      <c r="A8" s="478" t="s">
        <v>743</v>
      </c>
      <c r="B8" s="7"/>
      <c r="C8" s="7"/>
      <c r="D8" s="7"/>
      <c r="E8" s="7" t="s">
        <v>743</v>
      </c>
      <c r="F8" s="7"/>
      <c r="G8" s="7"/>
      <c r="H8" s="7"/>
      <c r="I8" s="7" t="s">
        <v>744</v>
      </c>
      <c r="J8" s="7"/>
      <c r="K8" s="7"/>
      <c r="L8" s="7"/>
      <c r="M8" s="7" t="s">
        <v>744</v>
      </c>
      <c r="N8" s="7"/>
      <c r="O8" s="7"/>
      <c r="P8" s="7" t="s">
        <v>745</v>
      </c>
      <c r="Q8" s="7"/>
      <c r="R8" s="7"/>
      <c r="S8" s="7" t="s">
        <v>745</v>
      </c>
      <c r="T8" s="7"/>
      <c r="U8" s="7"/>
      <c r="V8" s="7" t="s">
        <v>746</v>
      </c>
      <c r="W8" s="7"/>
      <c r="Y8" s="7"/>
      <c r="Z8" s="7"/>
      <c r="AA8" s="7"/>
      <c r="AB8" s="7"/>
      <c r="AC8" s="7" t="s">
        <v>744</v>
      </c>
      <c r="AD8" s="7"/>
      <c r="AE8" s="7"/>
      <c r="AF8" s="7" t="s">
        <v>747</v>
      </c>
      <c r="AG8" s="7"/>
      <c r="AH8" s="7"/>
      <c r="AI8" s="7"/>
    </row>
    <row r="9" spans="1:35" x14ac:dyDescent="0.2">
      <c r="A9" s="478" t="s">
        <v>748</v>
      </c>
      <c r="B9" s="7"/>
      <c r="C9" s="7"/>
      <c r="D9" s="7"/>
      <c r="E9" s="7" t="s">
        <v>748</v>
      </c>
      <c r="F9" s="7"/>
      <c r="G9" s="7"/>
      <c r="H9" s="7"/>
      <c r="I9" s="7"/>
      <c r="J9" s="7"/>
      <c r="K9" s="7"/>
      <c r="L9" s="7"/>
      <c r="M9" s="7"/>
      <c r="N9" s="7"/>
      <c r="O9" s="7"/>
      <c r="P9" s="7"/>
      <c r="Q9" s="7"/>
      <c r="R9" s="7"/>
      <c r="S9" s="7"/>
      <c r="T9" s="7"/>
      <c r="U9" s="7"/>
      <c r="V9" s="7" t="s">
        <v>749</v>
      </c>
      <c r="W9" s="7"/>
      <c r="X9" s="7"/>
      <c r="Y9" s="7"/>
      <c r="Z9" s="7"/>
      <c r="AA9" s="7"/>
      <c r="AB9" s="7"/>
      <c r="AC9" s="7" t="s">
        <v>706</v>
      </c>
      <c r="AD9" s="7"/>
      <c r="AE9" s="7"/>
      <c r="AF9" s="7"/>
      <c r="AG9" s="7"/>
      <c r="AH9" s="7"/>
      <c r="AI9" s="7"/>
    </row>
    <row r="10" spans="1:35" x14ac:dyDescent="0.2">
      <c r="A10" s="478" t="s">
        <v>750</v>
      </c>
      <c r="B10" s="7"/>
      <c r="C10" s="7"/>
      <c r="D10" s="7"/>
      <c r="E10" s="7" t="s">
        <v>750</v>
      </c>
      <c r="F10" s="7"/>
      <c r="G10" s="7"/>
      <c r="H10" s="7"/>
      <c r="I10" s="7"/>
      <c r="J10" s="7"/>
      <c r="K10" s="7"/>
      <c r="L10" s="7"/>
      <c r="M10" s="7"/>
      <c r="N10" s="7"/>
      <c r="O10" s="7"/>
      <c r="P10" s="7"/>
      <c r="Q10" s="7"/>
      <c r="R10" s="7"/>
      <c r="S10" s="7"/>
      <c r="T10" s="7"/>
      <c r="U10" s="7"/>
      <c r="V10" s="7" t="s">
        <v>751</v>
      </c>
      <c r="W10" s="7"/>
      <c r="X10" s="7"/>
      <c r="Y10" s="7"/>
      <c r="Z10" s="7"/>
      <c r="AA10" s="7"/>
      <c r="AB10" s="7"/>
      <c r="AC10" s="7" t="s">
        <v>713</v>
      </c>
      <c r="AD10" s="7"/>
      <c r="AE10" s="7"/>
      <c r="AF10" s="7"/>
      <c r="AG10" s="7"/>
      <c r="AH10" s="7"/>
      <c r="AI10" s="7"/>
    </row>
    <row r="11" spans="1:35" x14ac:dyDescent="0.2">
      <c r="A11" s="478" t="s">
        <v>752</v>
      </c>
      <c r="B11" s="7"/>
      <c r="C11" s="7"/>
      <c r="D11" s="7"/>
      <c r="E11" s="7" t="s">
        <v>752</v>
      </c>
      <c r="F11" s="7"/>
      <c r="G11" s="7"/>
      <c r="H11" s="7"/>
      <c r="I11" s="7"/>
      <c r="J11" s="7"/>
      <c r="K11" s="7"/>
      <c r="L11" s="7"/>
      <c r="M11" s="7"/>
      <c r="N11" s="7"/>
      <c r="O11" s="7"/>
      <c r="P11" s="7"/>
      <c r="Q11" s="7"/>
      <c r="R11" s="7"/>
      <c r="S11" s="7"/>
      <c r="T11" s="7"/>
      <c r="U11" s="7"/>
      <c r="V11" s="7" t="s">
        <v>753</v>
      </c>
      <c r="W11" s="7"/>
      <c r="X11" s="7"/>
      <c r="Y11" s="7"/>
      <c r="Z11" s="7"/>
      <c r="AA11" s="7"/>
      <c r="AB11" s="7"/>
      <c r="AC11" s="7" t="s">
        <v>720</v>
      </c>
      <c r="AD11" s="7"/>
      <c r="AE11" s="7"/>
      <c r="AF11" s="7"/>
      <c r="AG11" s="7"/>
      <c r="AH11" s="7"/>
      <c r="AI11" s="7"/>
    </row>
    <row r="12" spans="1:35" x14ac:dyDescent="0.2">
      <c r="A12" s="478" t="s">
        <v>754</v>
      </c>
      <c r="B12" s="7"/>
      <c r="C12" s="7"/>
      <c r="D12" s="7"/>
      <c r="E12" s="7" t="s">
        <v>754</v>
      </c>
      <c r="F12" s="7"/>
      <c r="G12" s="7"/>
      <c r="H12" s="7"/>
      <c r="I12" s="7"/>
      <c r="J12" s="7"/>
      <c r="K12" s="7"/>
      <c r="L12" s="7"/>
      <c r="M12" s="7"/>
      <c r="N12" s="7"/>
      <c r="O12" s="7"/>
      <c r="P12" s="7"/>
      <c r="Q12" s="7"/>
      <c r="R12" s="7"/>
      <c r="S12" s="7"/>
      <c r="T12" s="7"/>
      <c r="U12" s="7"/>
      <c r="V12" s="7" t="s">
        <v>755</v>
      </c>
      <c r="W12" s="7"/>
      <c r="X12" s="7"/>
      <c r="Y12" s="7"/>
      <c r="Z12" s="7"/>
      <c r="AA12" s="7"/>
      <c r="AB12" s="7"/>
      <c r="AC12" s="7" t="s">
        <v>727</v>
      </c>
      <c r="AD12" s="7"/>
      <c r="AE12" s="7"/>
      <c r="AF12" s="7"/>
      <c r="AG12" s="7"/>
      <c r="AH12" s="7"/>
      <c r="AI12" s="7"/>
    </row>
    <row r="13" spans="1:35" x14ac:dyDescent="0.2">
      <c r="A13" s="478" t="s">
        <v>756</v>
      </c>
      <c r="B13" s="7"/>
      <c r="C13" s="7"/>
      <c r="D13" s="7"/>
      <c r="E13" s="7" t="s">
        <v>756</v>
      </c>
      <c r="F13" s="7"/>
      <c r="G13" s="7"/>
      <c r="H13" s="7"/>
      <c r="I13" s="7"/>
      <c r="J13" s="7"/>
      <c r="K13" s="7"/>
      <c r="L13" s="7"/>
      <c r="M13" s="7"/>
      <c r="N13" s="7"/>
      <c r="O13" s="7"/>
      <c r="P13" s="7"/>
      <c r="Q13" s="7"/>
      <c r="R13" s="7"/>
      <c r="S13" s="7"/>
      <c r="T13" s="7"/>
      <c r="U13" s="7"/>
      <c r="V13" s="7" t="s">
        <v>757</v>
      </c>
      <c r="W13" s="7"/>
      <c r="X13" s="7"/>
      <c r="Y13" s="7"/>
      <c r="Z13" s="7"/>
      <c r="AA13" s="7"/>
      <c r="AB13" s="7"/>
      <c r="AC13" s="7" t="s">
        <v>733</v>
      </c>
      <c r="AD13" s="7"/>
      <c r="AE13" s="7"/>
      <c r="AF13" s="7"/>
      <c r="AG13" s="7"/>
      <c r="AH13" s="7"/>
      <c r="AI13" s="7"/>
    </row>
    <row r="14" spans="1:35" x14ac:dyDescent="0.2">
      <c r="A14" s="478" t="s">
        <v>758</v>
      </c>
      <c r="B14" s="7"/>
      <c r="C14" s="7"/>
      <c r="D14" s="7"/>
      <c r="E14" s="7" t="s">
        <v>758</v>
      </c>
      <c r="F14" s="7"/>
      <c r="G14" s="7"/>
      <c r="H14" s="7"/>
      <c r="I14" s="7"/>
      <c r="J14" s="7"/>
      <c r="K14" s="7"/>
      <c r="L14" s="7"/>
      <c r="M14" s="7"/>
      <c r="N14" s="7"/>
      <c r="O14" s="7"/>
      <c r="P14" s="7"/>
      <c r="Q14" s="7"/>
      <c r="R14" s="7"/>
      <c r="S14" s="7"/>
      <c r="T14" s="7"/>
      <c r="U14" s="7"/>
      <c r="V14" s="7" t="s">
        <v>759</v>
      </c>
      <c r="W14" s="7"/>
      <c r="X14" s="7"/>
      <c r="Y14" s="7"/>
      <c r="Z14" s="7"/>
      <c r="AA14" s="7"/>
      <c r="AB14" s="7"/>
      <c r="AC14" s="7" t="s">
        <v>739</v>
      </c>
      <c r="AD14" s="7"/>
      <c r="AE14" s="7"/>
      <c r="AF14" s="7"/>
      <c r="AG14" s="7"/>
      <c r="AH14" s="7"/>
      <c r="AI14" s="7"/>
    </row>
    <row r="15" spans="1:35" x14ac:dyDescent="0.2">
      <c r="A15" s="479" t="s">
        <v>760</v>
      </c>
      <c r="B15" s="7"/>
      <c r="C15" s="7"/>
      <c r="D15" s="7"/>
      <c r="E15" s="7" t="s">
        <v>760</v>
      </c>
      <c r="F15" s="7"/>
      <c r="G15" s="7"/>
      <c r="H15" s="7"/>
      <c r="I15" s="7"/>
      <c r="J15" s="7"/>
      <c r="K15" s="7"/>
      <c r="L15" s="7"/>
      <c r="M15" s="7"/>
      <c r="N15" s="7"/>
      <c r="O15" s="7"/>
      <c r="P15" s="7"/>
      <c r="Q15" s="7"/>
      <c r="R15" s="7"/>
      <c r="S15" s="7"/>
      <c r="T15" s="7"/>
      <c r="U15" s="7"/>
      <c r="V15" s="7"/>
      <c r="W15" s="7"/>
      <c r="X15" s="7"/>
      <c r="Y15" s="7"/>
      <c r="Z15" s="7"/>
      <c r="AA15" s="7"/>
      <c r="AB15" s="7"/>
      <c r="AC15" s="7" t="s">
        <v>745</v>
      </c>
      <c r="AD15" s="7"/>
      <c r="AE15" s="7"/>
      <c r="AF15" s="7"/>
      <c r="AG15" s="7"/>
      <c r="AH15" s="7"/>
      <c r="AI15" s="7"/>
    </row>
    <row r="16" spans="1:35" x14ac:dyDescent="0.2">
      <c r="A16" s="7" t="s">
        <v>761</v>
      </c>
      <c r="B16" s="7"/>
      <c r="C16" s="7"/>
      <c r="E16" s="7" t="s">
        <v>762</v>
      </c>
    </row>
    <row r="17" spans="1:5" x14ac:dyDescent="0.2">
      <c r="A17" s="7" t="s">
        <v>763</v>
      </c>
      <c r="B17" s="686"/>
      <c r="C17" s="686"/>
      <c r="E17" s="7" t="s">
        <v>764</v>
      </c>
    </row>
    <row r="18" spans="1:5" x14ac:dyDescent="0.2">
      <c r="A18" s="7" t="s">
        <v>765</v>
      </c>
      <c r="B18" s="7"/>
      <c r="C18" s="7"/>
      <c r="E18" s="7" t="s">
        <v>766</v>
      </c>
    </row>
    <row r="19" spans="1:5" x14ac:dyDescent="0.2">
      <c r="A19" s="7" t="s">
        <v>767</v>
      </c>
      <c r="B19" s="7"/>
      <c r="C19" s="7"/>
      <c r="E19" s="7" t="s">
        <v>761</v>
      </c>
    </row>
    <row r="20" spans="1:5" x14ac:dyDescent="0.2">
      <c r="A20" s="7" t="s">
        <v>636</v>
      </c>
      <c r="B20" s="7"/>
      <c r="C20" s="7"/>
      <c r="E20" s="7" t="s">
        <v>763</v>
      </c>
    </row>
    <row r="21" spans="1:5" x14ac:dyDescent="0.2">
      <c r="B21" s="7"/>
      <c r="C21" s="7"/>
      <c r="E21" s="7" t="s">
        <v>765</v>
      </c>
    </row>
    <row r="22" spans="1:5" x14ac:dyDescent="0.2">
      <c r="B22" s="7"/>
      <c r="C22" s="7"/>
      <c r="E22" s="7" t="s">
        <v>767</v>
      </c>
    </row>
    <row r="23" spans="1:5" x14ac:dyDescent="0.2">
      <c r="E23" s="7" t="s">
        <v>636</v>
      </c>
    </row>
  </sheetData>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15"/>
  <sheetViews>
    <sheetView showGridLines="0" zoomScaleNormal="100" workbookViewId="0">
      <selection activeCell="C4" sqref="C4"/>
    </sheetView>
  </sheetViews>
  <sheetFormatPr defaultColWidth="8.875" defaultRowHeight="14.25" x14ac:dyDescent="0.2"/>
  <cols>
    <col min="1" max="1" width="7.375" style="457" customWidth="1"/>
    <col min="2" max="2" width="13.125" style="457" customWidth="1"/>
    <col min="3" max="3" width="97" style="457" customWidth="1"/>
    <col min="4" max="4" width="12.625" style="457" customWidth="1"/>
    <col min="5" max="5" width="11.125" style="457" customWidth="1"/>
    <col min="6" max="6" width="8.375" style="457" customWidth="1"/>
    <col min="7" max="16384" width="8.875" style="457"/>
  </cols>
  <sheetData>
    <row r="1" spans="1:3" s="473" customFormat="1" ht="35.450000000000003" customHeight="1" x14ac:dyDescent="0.2">
      <c r="A1" s="904" t="s">
        <v>23</v>
      </c>
      <c r="B1" s="905"/>
      <c r="C1" s="906"/>
    </row>
    <row r="2" spans="1:3" s="459" customFormat="1" ht="18" customHeight="1" x14ac:dyDescent="0.2">
      <c r="A2" s="463" t="s">
        <v>768</v>
      </c>
      <c r="B2" s="463" t="s">
        <v>769</v>
      </c>
      <c r="C2" s="460" t="s">
        <v>770</v>
      </c>
    </row>
    <row r="3" spans="1:3" s="459" customFormat="1" ht="30" customHeight="1" x14ac:dyDescent="0.2">
      <c r="A3" s="463">
        <v>2.4</v>
      </c>
      <c r="B3" s="464">
        <v>45147</v>
      </c>
      <c r="C3" s="461" t="s">
        <v>777</v>
      </c>
    </row>
    <row r="4" spans="1:3" s="459" customFormat="1" ht="27.75" customHeight="1" x14ac:dyDescent="0.2">
      <c r="A4" s="463">
        <v>2.2999999999999998</v>
      </c>
      <c r="B4" s="464">
        <v>44440</v>
      </c>
      <c r="C4" s="461" t="s">
        <v>771</v>
      </c>
    </row>
    <row r="5" spans="1:3" s="458" customFormat="1" ht="33.6" customHeight="1" x14ac:dyDescent="0.2">
      <c r="A5" s="463">
        <v>2.2000000000000002</v>
      </c>
      <c r="B5" s="464">
        <v>41517</v>
      </c>
      <c r="C5" s="461" t="s">
        <v>772</v>
      </c>
    </row>
    <row r="6" spans="1:3" s="467" customFormat="1" ht="48.6" customHeight="1" x14ac:dyDescent="0.2">
      <c r="A6" s="465">
        <v>2.1</v>
      </c>
      <c r="B6" s="466">
        <v>41302</v>
      </c>
      <c r="C6" s="461" t="s">
        <v>773</v>
      </c>
    </row>
    <row r="7" spans="1:3" ht="38.450000000000003" customHeight="1" x14ac:dyDescent="0.2">
      <c r="A7" s="472" t="s">
        <v>774</v>
      </c>
      <c r="B7" s="464">
        <v>41100</v>
      </c>
      <c r="C7" s="202" t="s">
        <v>775</v>
      </c>
    </row>
    <row r="8" spans="1:3" ht="42.75" customHeight="1" x14ac:dyDescent="0.2">
      <c r="A8" s="463"/>
      <c r="B8" s="464"/>
      <c r="C8" s="202"/>
    </row>
    <row r="9" spans="1:3" ht="18" customHeight="1" x14ac:dyDescent="0.2">
      <c r="A9" s="463"/>
      <c r="B9" s="463"/>
      <c r="C9" s="462"/>
    </row>
    <row r="10" spans="1:3" ht="18" customHeight="1" x14ac:dyDescent="0.2">
      <c r="A10" s="463"/>
      <c r="B10" s="463"/>
      <c r="C10" s="462"/>
    </row>
    <row r="11" spans="1:3" ht="18" customHeight="1" x14ac:dyDescent="0.2">
      <c r="A11" s="463"/>
      <c r="B11" s="463"/>
      <c r="C11" s="462"/>
    </row>
    <row r="12" spans="1:3" ht="18" customHeight="1" x14ac:dyDescent="0.2">
      <c r="A12" s="463"/>
      <c r="B12" s="463"/>
      <c r="C12" s="462"/>
    </row>
    <row r="13" spans="1:3" ht="18" customHeight="1" x14ac:dyDescent="0.2">
      <c r="A13" s="463"/>
      <c r="B13" s="463"/>
      <c r="C13" s="462"/>
    </row>
    <row r="14" spans="1:3" ht="18" customHeight="1" x14ac:dyDescent="0.2">
      <c r="A14" s="463"/>
      <c r="B14" s="463"/>
      <c r="C14" s="462"/>
    </row>
    <row r="15" spans="1:3" ht="18" customHeight="1" x14ac:dyDescent="0.2">
      <c r="A15" s="463"/>
      <c r="B15" s="463"/>
      <c r="C15" s="462"/>
    </row>
  </sheetData>
  <sheetProtection algorithmName="SHA-512" hashValue="/sz41dcMhM3+sFLwR8OLmhNyT/++Zu3zQoZebn0rIa6whoa+cXaj3oXeX1ud1kmwYaWyzGOunQ5qTx1fcRbeNA==" saltValue="w7KfsC3I4amEcLvvTxE8UQ==" spinCount="100000" sheet="1" objects="1" scenarios="1"/>
  <mergeCells count="1">
    <mergeCell ref="A1:C1"/>
  </mergeCells>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CC237"/>
  <sheetViews>
    <sheetView showGridLines="0" topLeftCell="A174" zoomScale="90" zoomScaleNormal="90" workbookViewId="0">
      <selection activeCell="G50" sqref="G50"/>
    </sheetView>
  </sheetViews>
  <sheetFormatPr defaultColWidth="9" defaultRowHeight="14.25" x14ac:dyDescent="0.2"/>
  <cols>
    <col min="1" max="1" width="8.125" style="5" customWidth="1"/>
    <col min="2" max="2" width="46.875" style="5" customWidth="1"/>
    <col min="3" max="3" width="37.375" style="714" customWidth="1"/>
    <col min="4" max="13" width="12.625" style="5" customWidth="1"/>
    <col min="14" max="14" width="1" style="5" customWidth="1"/>
    <col min="15" max="15" width="14.125" style="8" customWidth="1"/>
    <col min="16" max="16384" width="9" style="5"/>
  </cols>
  <sheetData>
    <row r="1" spans="1:15" s="1" customFormat="1" ht="31.5" customHeight="1" thickBot="1" x14ac:dyDescent="0.25">
      <c r="A1" s="3" t="s">
        <v>428</v>
      </c>
      <c r="B1" s="3"/>
      <c r="C1" s="707"/>
      <c r="D1" s="353"/>
      <c r="E1" s="353"/>
      <c r="F1" s="353"/>
      <c r="G1" s="353"/>
      <c r="H1" s="353"/>
      <c r="I1" s="353"/>
      <c r="J1" s="353"/>
      <c r="K1" s="353"/>
      <c r="L1" s="353"/>
      <c r="N1" s="353"/>
      <c r="O1" s="769"/>
    </row>
    <row r="2" spans="1:15" s="1" customFormat="1" ht="16.5" customHeight="1" thickBot="1" x14ac:dyDescent="0.25">
      <c r="A2" s="48" t="s">
        <v>26</v>
      </c>
      <c r="B2" s="48" t="s">
        <v>27</v>
      </c>
      <c r="C2" s="97"/>
      <c r="D2" s="49" t="s">
        <v>429</v>
      </c>
      <c r="E2" s="49" t="s">
        <v>430</v>
      </c>
      <c r="F2" s="49" t="s">
        <v>431</v>
      </c>
      <c r="G2" s="49" t="s">
        <v>432</v>
      </c>
      <c r="H2" s="49" t="s">
        <v>433</v>
      </c>
      <c r="I2" s="49" t="s">
        <v>434</v>
      </c>
      <c r="J2" s="49" t="s">
        <v>435</v>
      </c>
      <c r="K2" s="49" t="s">
        <v>436</v>
      </c>
      <c r="L2" s="49" t="s">
        <v>437</v>
      </c>
      <c r="M2" s="50" t="s">
        <v>438</v>
      </c>
      <c r="N2" s="414"/>
      <c r="O2" s="6" t="s">
        <v>439</v>
      </c>
    </row>
    <row r="3" spans="1:15" s="1" customFormat="1" ht="12.75" customHeight="1" x14ac:dyDescent="0.2">
      <c r="A3" s="296"/>
      <c r="B3" s="296"/>
      <c r="C3" s="71"/>
      <c r="D3" s="310" t="s">
        <v>440</v>
      </c>
      <c r="E3" s="310" t="s">
        <v>776</v>
      </c>
      <c r="F3" s="310" t="s">
        <v>440</v>
      </c>
      <c r="G3" s="310" t="s">
        <v>440</v>
      </c>
      <c r="H3" s="310" t="s">
        <v>440</v>
      </c>
      <c r="I3" s="310" t="s">
        <v>440</v>
      </c>
      <c r="J3" s="310" t="s">
        <v>440</v>
      </c>
      <c r="K3" s="310" t="s">
        <v>440</v>
      </c>
      <c r="L3" s="310" t="s">
        <v>440</v>
      </c>
      <c r="M3" s="310" t="s">
        <v>440</v>
      </c>
      <c r="N3" s="353"/>
      <c r="O3" s="10"/>
    </row>
    <row r="4" spans="1:15" ht="13.5" customHeight="1" x14ac:dyDescent="0.2">
      <c r="A4" s="19"/>
      <c r="B4" s="19" t="s">
        <v>441</v>
      </c>
      <c r="C4" s="883" t="s">
        <v>442</v>
      </c>
      <c r="D4" s="295"/>
      <c r="E4" s="18"/>
      <c r="F4" s="18"/>
      <c r="G4" s="18"/>
      <c r="H4" s="18"/>
      <c r="I4" s="18"/>
      <c r="J4" s="18"/>
      <c r="K4" s="18"/>
      <c r="L4" s="18"/>
      <c r="M4" s="251"/>
      <c r="N4" s="353"/>
      <c r="O4" s="10"/>
    </row>
    <row r="5" spans="1:15" ht="48" customHeight="1" x14ac:dyDescent="0.2">
      <c r="A5" s="78" t="s">
        <v>30</v>
      </c>
      <c r="B5" s="477" t="s">
        <v>443</v>
      </c>
      <c r="C5" s="884"/>
      <c r="D5" s="353"/>
      <c r="E5" s="353"/>
      <c r="F5" s="353"/>
      <c r="G5" s="353"/>
      <c r="H5" s="353"/>
      <c r="I5" s="353"/>
      <c r="J5" s="353"/>
      <c r="K5" s="353"/>
      <c r="L5" s="353"/>
      <c r="M5" s="770"/>
      <c r="N5" s="7"/>
      <c r="O5" s="20"/>
    </row>
    <row r="6" spans="1:15" s="7" customFormat="1" ht="12.75" x14ac:dyDescent="0.2">
      <c r="A6" s="79"/>
      <c r="B6" s="704"/>
      <c r="C6" s="256"/>
      <c r="D6" s="147">
        <v>0</v>
      </c>
      <c r="E6" s="146">
        <v>0</v>
      </c>
      <c r="F6" s="147">
        <v>0</v>
      </c>
      <c r="G6" s="146">
        <v>0</v>
      </c>
      <c r="H6" s="147">
        <v>0</v>
      </c>
      <c r="I6" s="146">
        <v>0</v>
      </c>
      <c r="J6" s="147">
        <v>0</v>
      </c>
      <c r="K6" s="146">
        <v>0</v>
      </c>
      <c r="L6" s="147">
        <v>0</v>
      </c>
      <c r="M6" s="148">
        <v>0</v>
      </c>
      <c r="O6" s="167">
        <f>SUM(D6:M6)</f>
        <v>0</v>
      </c>
    </row>
    <row r="7" spans="1:15" s="7" customFormat="1" ht="12.75" x14ac:dyDescent="0.2">
      <c r="A7" s="80"/>
      <c r="B7" s="704"/>
      <c r="C7" s="256"/>
      <c r="D7" s="151">
        <v>0</v>
      </c>
      <c r="E7" s="150">
        <v>0</v>
      </c>
      <c r="F7" s="151">
        <v>0</v>
      </c>
      <c r="G7" s="150">
        <v>0</v>
      </c>
      <c r="H7" s="151">
        <v>0</v>
      </c>
      <c r="I7" s="150">
        <v>0</v>
      </c>
      <c r="J7" s="151">
        <v>0</v>
      </c>
      <c r="K7" s="150">
        <v>0</v>
      </c>
      <c r="L7" s="151">
        <v>0</v>
      </c>
      <c r="M7" s="152">
        <v>0</v>
      </c>
      <c r="O7" s="168">
        <f t="shared" ref="O7:O28" si="0">SUM(D7:M7)</f>
        <v>0</v>
      </c>
    </row>
    <row r="8" spans="1:15" s="7" customFormat="1" ht="12.75" x14ac:dyDescent="0.2">
      <c r="A8" s="80"/>
      <c r="B8" s="704"/>
      <c r="C8" s="256"/>
      <c r="D8" s="151">
        <v>0</v>
      </c>
      <c r="E8" s="150">
        <v>0</v>
      </c>
      <c r="F8" s="151">
        <v>0</v>
      </c>
      <c r="G8" s="150">
        <v>0</v>
      </c>
      <c r="H8" s="151">
        <v>0</v>
      </c>
      <c r="I8" s="150">
        <v>0</v>
      </c>
      <c r="J8" s="151">
        <v>0</v>
      </c>
      <c r="K8" s="150">
        <v>0</v>
      </c>
      <c r="L8" s="151">
        <v>0</v>
      </c>
      <c r="M8" s="152">
        <v>0</v>
      </c>
      <c r="O8" s="168">
        <f t="shared" si="0"/>
        <v>0</v>
      </c>
    </row>
    <row r="9" spans="1:15" s="7" customFormat="1" ht="53.25" customHeight="1" x14ac:dyDescent="0.2">
      <c r="A9" s="80"/>
      <c r="B9" s="704"/>
      <c r="C9" s="256"/>
      <c r="D9" s="151">
        <v>0</v>
      </c>
      <c r="E9" s="150">
        <v>0</v>
      </c>
      <c r="F9" s="151">
        <v>0</v>
      </c>
      <c r="G9" s="150">
        <v>0</v>
      </c>
      <c r="H9" s="151">
        <v>0</v>
      </c>
      <c r="I9" s="150">
        <v>0</v>
      </c>
      <c r="J9" s="151">
        <v>0</v>
      </c>
      <c r="K9" s="150">
        <v>0</v>
      </c>
      <c r="L9" s="151">
        <v>0</v>
      </c>
      <c r="M9" s="152">
        <v>0</v>
      </c>
      <c r="O9" s="168">
        <f t="shared" si="0"/>
        <v>0</v>
      </c>
    </row>
    <row r="10" spans="1:15" s="7" customFormat="1" ht="12.75" x14ac:dyDescent="0.2">
      <c r="A10" s="80"/>
      <c r="B10" s="704"/>
      <c r="C10" s="256"/>
      <c r="D10" s="151">
        <v>0</v>
      </c>
      <c r="E10" s="150">
        <v>0</v>
      </c>
      <c r="F10" s="151">
        <v>0</v>
      </c>
      <c r="G10" s="150">
        <v>0</v>
      </c>
      <c r="H10" s="151">
        <v>0</v>
      </c>
      <c r="I10" s="150">
        <v>0</v>
      </c>
      <c r="J10" s="151">
        <v>0</v>
      </c>
      <c r="K10" s="150">
        <v>0</v>
      </c>
      <c r="L10" s="151">
        <v>0</v>
      </c>
      <c r="M10" s="152">
        <v>0</v>
      </c>
      <c r="O10" s="168">
        <f t="shared" si="0"/>
        <v>0</v>
      </c>
    </row>
    <row r="11" spans="1:15" s="7" customFormat="1" ht="12.75" x14ac:dyDescent="0.2">
      <c r="A11" s="80"/>
      <c r="B11" s="704"/>
      <c r="C11" s="256"/>
      <c r="D11" s="151">
        <v>0</v>
      </c>
      <c r="E11" s="150">
        <v>0</v>
      </c>
      <c r="F11" s="151">
        <v>0</v>
      </c>
      <c r="G11" s="150">
        <v>0</v>
      </c>
      <c r="H11" s="151">
        <v>0</v>
      </c>
      <c r="I11" s="150">
        <v>0</v>
      </c>
      <c r="J11" s="151">
        <v>0</v>
      </c>
      <c r="K11" s="150">
        <v>0</v>
      </c>
      <c r="L11" s="151">
        <v>0</v>
      </c>
      <c r="M11" s="152">
        <v>0</v>
      </c>
      <c r="O11" s="168">
        <f t="shared" si="0"/>
        <v>0</v>
      </c>
    </row>
    <row r="12" spans="1:15" s="7" customFormat="1" ht="12.75" x14ac:dyDescent="0.2">
      <c r="A12" s="80"/>
      <c r="B12" s="704"/>
      <c r="C12" s="256"/>
      <c r="D12" s="151">
        <v>0</v>
      </c>
      <c r="E12" s="150">
        <v>0</v>
      </c>
      <c r="F12" s="151">
        <v>0</v>
      </c>
      <c r="G12" s="150">
        <v>0</v>
      </c>
      <c r="H12" s="151">
        <v>0</v>
      </c>
      <c r="I12" s="150">
        <v>0</v>
      </c>
      <c r="J12" s="151">
        <v>0</v>
      </c>
      <c r="K12" s="150">
        <v>0</v>
      </c>
      <c r="L12" s="151">
        <v>0</v>
      </c>
      <c r="M12" s="152">
        <v>0</v>
      </c>
      <c r="O12" s="168">
        <f t="shared" si="0"/>
        <v>0</v>
      </c>
    </row>
    <row r="13" spans="1:15" s="7" customFormat="1" ht="12.75" x14ac:dyDescent="0.2">
      <c r="A13" s="80"/>
      <c r="B13" s="704"/>
      <c r="C13" s="256"/>
      <c r="D13" s="151">
        <v>0</v>
      </c>
      <c r="E13" s="150">
        <v>0</v>
      </c>
      <c r="F13" s="151">
        <v>0</v>
      </c>
      <c r="G13" s="150">
        <v>0</v>
      </c>
      <c r="H13" s="151">
        <v>0</v>
      </c>
      <c r="I13" s="150">
        <v>0</v>
      </c>
      <c r="J13" s="151">
        <v>0</v>
      </c>
      <c r="K13" s="150">
        <v>0</v>
      </c>
      <c r="L13" s="151">
        <v>0</v>
      </c>
      <c r="M13" s="152">
        <v>0</v>
      </c>
      <c r="O13" s="168">
        <f>SUM(D13:M13)</f>
        <v>0</v>
      </c>
    </row>
    <row r="14" spans="1:15" s="7" customFormat="1" ht="12.75" x14ac:dyDescent="0.2">
      <c r="A14" s="80"/>
      <c r="B14" s="704"/>
      <c r="C14" s="256"/>
      <c r="D14" s="151">
        <v>0</v>
      </c>
      <c r="E14" s="150">
        <v>0</v>
      </c>
      <c r="F14" s="151">
        <v>0</v>
      </c>
      <c r="G14" s="150">
        <v>0</v>
      </c>
      <c r="H14" s="151">
        <v>0</v>
      </c>
      <c r="I14" s="150">
        <v>0</v>
      </c>
      <c r="J14" s="151">
        <v>0</v>
      </c>
      <c r="K14" s="150">
        <v>0</v>
      </c>
      <c r="L14" s="151">
        <v>0</v>
      </c>
      <c r="M14" s="152">
        <v>0</v>
      </c>
      <c r="O14" s="168">
        <f t="shared" si="0"/>
        <v>0</v>
      </c>
    </row>
    <row r="15" spans="1:15" s="7" customFormat="1" ht="12.75" x14ac:dyDescent="0.2">
      <c r="A15" s="80"/>
      <c r="B15" s="704"/>
      <c r="C15" s="256"/>
      <c r="D15" s="151">
        <v>0</v>
      </c>
      <c r="E15" s="150">
        <v>0</v>
      </c>
      <c r="F15" s="151">
        <v>0</v>
      </c>
      <c r="G15" s="150">
        <v>0</v>
      </c>
      <c r="H15" s="151">
        <v>0</v>
      </c>
      <c r="I15" s="150">
        <v>0</v>
      </c>
      <c r="J15" s="151">
        <v>0</v>
      </c>
      <c r="K15" s="150">
        <v>0</v>
      </c>
      <c r="L15" s="151">
        <v>0</v>
      </c>
      <c r="M15" s="152">
        <v>0</v>
      </c>
      <c r="O15" s="168">
        <f t="shared" si="0"/>
        <v>0</v>
      </c>
    </row>
    <row r="16" spans="1:15" s="7" customFormat="1" ht="12.75" x14ac:dyDescent="0.2">
      <c r="A16" s="80"/>
      <c r="B16" s="704"/>
      <c r="C16" s="256"/>
      <c r="D16" s="151">
        <v>0</v>
      </c>
      <c r="E16" s="150">
        <v>0</v>
      </c>
      <c r="F16" s="151">
        <v>0</v>
      </c>
      <c r="G16" s="150">
        <v>0</v>
      </c>
      <c r="H16" s="151">
        <v>0</v>
      </c>
      <c r="I16" s="150">
        <v>0</v>
      </c>
      <c r="J16" s="151">
        <v>0</v>
      </c>
      <c r="K16" s="150">
        <v>0</v>
      </c>
      <c r="L16" s="151">
        <v>0</v>
      </c>
      <c r="M16" s="152">
        <v>0</v>
      </c>
      <c r="O16" s="168">
        <f t="shared" si="0"/>
        <v>0</v>
      </c>
    </row>
    <row r="17" spans="1:15" s="7" customFormat="1" ht="12.75" x14ac:dyDescent="0.2">
      <c r="A17" s="80"/>
      <c r="B17" s="704"/>
      <c r="C17" s="256"/>
      <c r="D17" s="151">
        <v>0</v>
      </c>
      <c r="E17" s="150">
        <v>0</v>
      </c>
      <c r="F17" s="151">
        <v>0</v>
      </c>
      <c r="G17" s="150">
        <v>0</v>
      </c>
      <c r="H17" s="151">
        <v>0</v>
      </c>
      <c r="I17" s="150">
        <v>0</v>
      </c>
      <c r="J17" s="151">
        <v>0</v>
      </c>
      <c r="K17" s="150">
        <v>0</v>
      </c>
      <c r="L17" s="151">
        <v>0</v>
      </c>
      <c r="M17" s="152">
        <v>0</v>
      </c>
      <c r="O17" s="168">
        <f t="shared" si="0"/>
        <v>0</v>
      </c>
    </row>
    <row r="18" spans="1:15" s="7" customFormat="1" ht="12.75" x14ac:dyDescent="0.2">
      <c r="A18" s="80"/>
      <c r="B18" s="704"/>
      <c r="C18" s="256"/>
      <c r="D18" s="151">
        <v>0</v>
      </c>
      <c r="E18" s="150">
        <v>0</v>
      </c>
      <c r="F18" s="151">
        <v>0</v>
      </c>
      <c r="G18" s="150">
        <v>0</v>
      </c>
      <c r="H18" s="151">
        <v>0</v>
      </c>
      <c r="I18" s="150">
        <v>0</v>
      </c>
      <c r="J18" s="151">
        <v>0</v>
      </c>
      <c r="K18" s="150">
        <v>0</v>
      </c>
      <c r="L18" s="151">
        <v>0</v>
      </c>
      <c r="M18" s="152">
        <v>0</v>
      </c>
      <c r="O18" s="168">
        <f t="shared" si="0"/>
        <v>0</v>
      </c>
    </row>
    <row r="19" spans="1:15" s="7" customFormat="1" ht="12.75" x14ac:dyDescent="0.2">
      <c r="A19" s="81"/>
      <c r="B19" s="704"/>
      <c r="C19" s="256"/>
      <c r="D19" s="151">
        <v>0</v>
      </c>
      <c r="E19" s="150">
        <v>0</v>
      </c>
      <c r="F19" s="151">
        <v>0</v>
      </c>
      <c r="G19" s="150">
        <v>0</v>
      </c>
      <c r="H19" s="151">
        <v>0</v>
      </c>
      <c r="I19" s="150">
        <v>0</v>
      </c>
      <c r="J19" s="151">
        <v>0</v>
      </c>
      <c r="K19" s="150">
        <v>0</v>
      </c>
      <c r="L19" s="151">
        <v>0</v>
      </c>
      <c r="M19" s="152">
        <v>0</v>
      </c>
      <c r="O19" s="168">
        <f t="shared" si="0"/>
        <v>0</v>
      </c>
    </row>
    <row r="20" spans="1:15" s="7" customFormat="1" ht="12.75" x14ac:dyDescent="0.2">
      <c r="A20" s="81"/>
      <c r="B20" s="704"/>
      <c r="C20" s="256"/>
      <c r="D20" s="151">
        <v>0</v>
      </c>
      <c r="E20" s="150">
        <v>0</v>
      </c>
      <c r="F20" s="151">
        <v>0</v>
      </c>
      <c r="G20" s="150">
        <v>0</v>
      </c>
      <c r="H20" s="151">
        <v>0</v>
      </c>
      <c r="I20" s="150">
        <v>0</v>
      </c>
      <c r="J20" s="151">
        <v>0</v>
      </c>
      <c r="K20" s="150">
        <v>0</v>
      </c>
      <c r="L20" s="151">
        <v>0</v>
      </c>
      <c r="M20" s="152">
        <v>0</v>
      </c>
      <c r="O20" s="168">
        <f t="shared" si="0"/>
        <v>0</v>
      </c>
    </row>
    <row r="21" spans="1:15" s="7" customFormat="1" ht="12.75" x14ac:dyDescent="0.2">
      <c r="A21" s="80"/>
      <c r="B21" s="704"/>
      <c r="C21" s="256"/>
      <c r="D21" s="151">
        <v>0</v>
      </c>
      <c r="E21" s="150">
        <v>0</v>
      </c>
      <c r="F21" s="151">
        <v>0</v>
      </c>
      <c r="G21" s="150">
        <v>0</v>
      </c>
      <c r="H21" s="151">
        <v>0</v>
      </c>
      <c r="I21" s="150">
        <v>0</v>
      </c>
      <c r="J21" s="151">
        <v>0</v>
      </c>
      <c r="K21" s="150">
        <v>0</v>
      </c>
      <c r="L21" s="151">
        <v>0</v>
      </c>
      <c r="M21" s="152">
        <v>0</v>
      </c>
      <c r="O21" s="168">
        <f t="shared" ref="O21" si="1">SUM(D21:M21)</f>
        <v>0</v>
      </c>
    </row>
    <row r="22" spans="1:15" s="7" customFormat="1" ht="12.75" x14ac:dyDescent="0.2">
      <c r="A22" s="81"/>
      <c r="B22" s="704"/>
      <c r="C22" s="256"/>
      <c r="D22" s="149">
        <v>0</v>
      </c>
      <c r="E22" s="150">
        <v>0</v>
      </c>
      <c r="F22" s="151">
        <v>0</v>
      </c>
      <c r="G22" s="150">
        <v>0</v>
      </c>
      <c r="H22" s="151">
        <v>0</v>
      </c>
      <c r="I22" s="150">
        <v>0</v>
      </c>
      <c r="J22" s="151">
        <v>0</v>
      </c>
      <c r="K22" s="150">
        <v>0</v>
      </c>
      <c r="L22" s="151">
        <v>0</v>
      </c>
      <c r="M22" s="152">
        <v>0</v>
      </c>
      <c r="O22" s="168">
        <f t="shared" si="0"/>
        <v>0</v>
      </c>
    </row>
    <row r="23" spans="1:15" s="7" customFormat="1" ht="12.75" x14ac:dyDescent="0.2">
      <c r="A23" s="81"/>
      <c r="B23" s="704"/>
      <c r="C23" s="256"/>
      <c r="D23" s="149">
        <v>0</v>
      </c>
      <c r="E23" s="150">
        <v>0</v>
      </c>
      <c r="F23" s="151">
        <v>0</v>
      </c>
      <c r="G23" s="150">
        <v>0</v>
      </c>
      <c r="H23" s="151">
        <v>0</v>
      </c>
      <c r="I23" s="150">
        <v>0</v>
      </c>
      <c r="J23" s="151">
        <v>0</v>
      </c>
      <c r="K23" s="150">
        <v>0</v>
      </c>
      <c r="L23" s="151">
        <v>0</v>
      </c>
      <c r="M23" s="152">
        <v>0</v>
      </c>
      <c r="O23" s="168">
        <f t="shared" ref="O23" si="2">SUM(D23:M23)</f>
        <v>0</v>
      </c>
    </row>
    <row r="24" spans="1:15" s="7" customFormat="1" ht="12.75" x14ac:dyDescent="0.2">
      <c r="A24" s="81"/>
      <c r="B24" s="704"/>
      <c r="C24" s="256"/>
      <c r="D24" s="149">
        <v>0</v>
      </c>
      <c r="E24" s="150">
        <v>0</v>
      </c>
      <c r="F24" s="151">
        <v>0</v>
      </c>
      <c r="G24" s="150">
        <v>0</v>
      </c>
      <c r="H24" s="151">
        <v>0</v>
      </c>
      <c r="I24" s="150">
        <v>0</v>
      </c>
      <c r="J24" s="151">
        <v>0</v>
      </c>
      <c r="K24" s="150">
        <v>0</v>
      </c>
      <c r="L24" s="151">
        <v>0</v>
      </c>
      <c r="M24" s="152">
        <v>0</v>
      </c>
      <c r="O24" s="168">
        <f t="shared" si="0"/>
        <v>0</v>
      </c>
    </row>
    <row r="25" spans="1:15" s="7" customFormat="1" ht="28.5" customHeight="1" thickBot="1" x14ac:dyDescent="0.25">
      <c r="A25" s="82" t="s">
        <v>33</v>
      </c>
      <c r="B25" s="62" t="s">
        <v>34</v>
      </c>
      <c r="C25" s="243"/>
      <c r="D25" s="314">
        <f t="shared" ref="D25:M25" si="3">SUM(D6:D24)</f>
        <v>0</v>
      </c>
      <c r="E25" s="66">
        <f t="shared" si="3"/>
        <v>0</v>
      </c>
      <c r="F25" s="66">
        <f t="shared" si="3"/>
        <v>0</v>
      </c>
      <c r="G25" s="66">
        <f t="shared" si="3"/>
        <v>0</v>
      </c>
      <c r="H25" s="66">
        <f t="shared" si="3"/>
        <v>0</v>
      </c>
      <c r="I25" s="66">
        <f t="shared" si="3"/>
        <v>0</v>
      </c>
      <c r="J25" s="66">
        <f t="shared" si="3"/>
        <v>0</v>
      </c>
      <c r="K25" s="66">
        <f t="shared" si="3"/>
        <v>0</v>
      </c>
      <c r="L25" s="66">
        <f t="shared" si="3"/>
        <v>0</v>
      </c>
      <c r="M25" s="254">
        <f t="shared" si="3"/>
        <v>0</v>
      </c>
      <c r="N25" s="1"/>
      <c r="O25" s="4">
        <f>SUM(O6:O24)</f>
        <v>0</v>
      </c>
    </row>
    <row r="26" spans="1:15" s="7" customFormat="1" ht="30" customHeight="1" x14ac:dyDescent="0.2">
      <c r="A26" s="83" t="s">
        <v>36</v>
      </c>
      <c r="B26" s="22" t="s">
        <v>444</v>
      </c>
      <c r="C26" s="297"/>
      <c r="D26" s="32"/>
      <c r="E26" s="32"/>
      <c r="F26" s="32"/>
      <c r="G26" s="32"/>
      <c r="H26" s="32"/>
      <c r="I26" s="32"/>
      <c r="J26" s="32"/>
      <c r="K26" s="32"/>
      <c r="L26" s="32"/>
      <c r="M26" s="32"/>
      <c r="O26" s="173"/>
    </row>
    <row r="27" spans="1:15" s="7" customFormat="1" ht="12.75" x14ac:dyDescent="0.2">
      <c r="A27" s="79"/>
      <c r="B27" s="24" t="s">
        <v>445</v>
      </c>
      <c r="C27" s="257"/>
      <c r="D27" s="145">
        <v>0</v>
      </c>
      <c r="E27" s="146">
        <v>0</v>
      </c>
      <c r="F27" s="147">
        <v>0</v>
      </c>
      <c r="G27" s="146">
        <v>0</v>
      </c>
      <c r="H27" s="147">
        <v>0</v>
      </c>
      <c r="I27" s="146">
        <v>0</v>
      </c>
      <c r="J27" s="147">
        <v>0</v>
      </c>
      <c r="K27" s="146">
        <v>0</v>
      </c>
      <c r="L27" s="147">
        <v>0</v>
      </c>
      <c r="M27" s="148">
        <v>0</v>
      </c>
      <c r="O27" s="167">
        <f t="shared" si="0"/>
        <v>0</v>
      </c>
    </row>
    <row r="28" spans="1:15" s="7" customFormat="1" ht="12.75" x14ac:dyDescent="0.2">
      <c r="A28" s="81"/>
      <c r="B28" s="34" t="s">
        <v>446</v>
      </c>
      <c r="C28" s="256"/>
      <c r="D28" s="149">
        <v>0</v>
      </c>
      <c r="E28" s="150">
        <v>0</v>
      </c>
      <c r="F28" s="151">
        <v>0</v>
      </c>
      <c r="G28" s="150">
        <v>0</v>
      </c>
      <c r="H28" s="151">
        <v>0</v>
      </c>
      <c r="I28" s="150">
        <v>0</v>
      </c>
      <c r="J28" s="151">
        <v>0</v>
      </c>
      <c r="K28" s="150">
        <v>0</v>
      </c>
      <c r="L28" s="151">
        <v>0</v>
      </c>
      <c r="M28" s="152">
        <v>0</v>
      </c>
      <c r="O28" s="168">
        <f t="shared" si="0"/>
        <v>0</v>
      </c>
    </row>
    <row r="29" spans="1:15" s="7" customFormat="1" ht="13.5" thickBot="1" x14ac:dyDescent="0.25">
      <c r="A29" s="82" t="s">
        <v>39</v>
      </c>
      <c r="B29" s="62" t="s">
        <v>40</v>
      </c>
      <c r="C29" s="243"/>
      <c r="D29" s="314">
        <f>SUM(D27:D28)</f>
        <v>0</v>
      </c>
      <c r="E29" s="315">
        <f t="shared" ref="E29:M29" si="4">SUM(E27:E28)</f>
        <v>0</v>
      </c>
      <c r="F29" s="315">
        <f t="shared" si="4"/>
        <v>0</v>
      </c>
      <c r="G29" s="315">
        <f t="shared" si="4"/>
        <v>0</v>
      </c>
      <c r="H29" s="315">
        <f t="shared" si="4"/>
        <v>0</v>
      </c>
      <c r="I29" s="315">
        <f t="shared" si="4"/>
        <v>0</v>
      </c>
      <c r="J29" s="315">
        <f t="shared" si="4"/>
        <v>0</v>
      </c>
      <c r="K29" s="315">
        <f t="shared" si="4"/>
        <v>0</v>
      </c>
      <c r="L29" s="315">
        <f t="shared" si="4"/>
        <v>0</v>
      </c>
      <c r="M29" s="254">
        <f t="shared" si="4"/>
        <v>0</v>
      </c>
      <c r="N29" s="1"/>
      <c r="O29" s="4">
        <f>SUM(O27:O28)</f>
        <v>0</v>
      </c>
    </row>
    <row r="30" spans="1:15" s="7" customFormat="1" ht="12.75" x14ac:dyDescent="0.2">
      <c r="A30" s="81" t="s">
        <v>42</v>
      </c>
      <c r="B30" s="34" t="s">
        <v>43</v>
      </c>
      <c r="C30" s="455"/>
      <c r="D30" s="706">
        <f>(D25+D29)*0.3252</f>
        <v>0</v>
      </c>
      <c r="E30" s="706">
        <f t="shared" ref="E30:M30" si="5">(E25+E29)*0.3252</f>
        <v>0</v>
      </c>
      <c r="F30" s="706">
        <f t="shared" si="5"/>
        <v>0</v>
      </c>
      <c r="G30" s="706">
        <f t="shared" si="5"/>
        <v>0</v>
      </c>
      <c r="H30" s="706">
        <f t="shared" si="5"/>
        <v>0</v>
      </c>
      <c r="I30" s="706">
        <f t="shared" si="5"/>
        <v>0</v>
      </c>
      <c r="J30" s="706">
        <f t="shared" si="5"/>
        <v>0</v>
      </c>
      <c r="K30" s="706">
        <f t="shared" si="5"/>
        <v>0</v>
      </c>
      <c r="L30" s="706">
        <f t="shared" si="5"/>
        <v>0</v>
      </c>
      <c r="M30" s="706">
        <f t="shared" si="5"/>
        <v>0</v>
      </c>
      <c r="O30" s="168">
        <f>SUM(D30:M30)</f>
        <v>0</v>
      </c>
    </row>
    <row r="31" spans="1:15" s="7" customFormat="1" ht="13.5" thickBot="1" x14ac:dyDescent="0.25">
      <c r="A31" s="82" t="s">
        <v>45</v>
      </c>
      <c r="B31" s="62" t="s">
        <v>46</v>
      </c>
      <c r="C31" s="243"/>
      <c r="D31" s="314">
        <f t="shared" ref="D31:M31" si="6">D25+D29+D30</f>
        <v>0</v>
      </c>
      <c r="E31" s="315">
        <f t="shared" si="6"/>
        <v>0</v>
      </c>
      <c r="F31" s="315">
        <f t="shared" si="6"/>
        <v>0</v>
      </c>
      <c r="G31" s="315">
        <f t="shared" si="6"/>
        <v>0</v>
      </c>
      <c r="H31" s="315">
        <f t="shared" si="6"/>
        <v>0</v>
      </c>
      <c r="I31" s="315">
        <f t="shared" si="6"/>
        <v>0</v>
      </c>
      <c r="J31" s="315">
        <f t="shared" si="6"/>
        <v>0</v>
      </c>
      <c r="K31" s="315">
        <f t="shared" si="6"/>
        <v>0</v>
      </c>
      <c r="L31" s="315">
        <f t="shared" si="6"/>
        <v>0</v>
      </c>
      <c r="M31" s="254">
        <f t="shared" si="6"/>
        <v>0</v>
      </c>
      <c r="N31" s="1"/>
      <c r="O31" s="4">
        <f>SUM(D31:M31)</f>
        <v>0</v>
      </c>
    </row>
    <row r="32" spans="1:15" s="7" customFormat="1" ht="39.75" customHeight="1" x14ac:dyDescent="0.2">
      <c r="A32" s="83" t="s">
        <v>48</v>
      </c>
      <c r="B32" s="668" t="s">
        <v>447</v>
      </c>
      <c r="C32" s="669"/>
      <c r="D32" s="400"/>
      <c r="E32" s="400"/>
      <c r="F32" s="400"/>
      <c r="G32" s="400"/>
      <c r="H32" s="400"/>
      <c r="I32" s="400"/>
      <c r="J32" s="400"/>
      <c r="K32" s="400"/>
      <c r="L32" s="400"/>
      <c r="M32" s="400"/>
      <c r="O32" s="670"/>
    </row>
    <row r="33" spans="1:15" s="7" customFormat="1" ht="12.75" x14ac:dyDescent="0.2">
      <c r="A33" s="80"/>
      <c r="B33" s="705"/>
      <c r="C33" s="256"/>
      <c r="D33" s="671">
        <v>0</v>
      </c>
      <c r="E33" s="672">
        <v>0</v>
      </c>
      <c r="F33" s="673">
        <v>0</v>
      </c>
      <c r="G33" s="672">
        <v>0</v>
      </c>
      <c r="H33" s="673">
        <v>0</v>
      </c>
      <c r="I33" s="672">
        <v>0</v>
      </c>
      <c r="J33" s="673">
        <v>0</v>
      </c>
      <c r="K33" s="672">
        <v>0</v>
      </c>
      <c r="L33" s="673">
        <v>0</v>
      </c>
      <c r="M33" s="674">
        <v>0</v>
      </c>
      <c r="N33" s="438"/>
      <c r="O33" s="679">
        <f t="shared" ref="O33:O42" si="7">SUM(D33:M33)</f>
        <v>0</v>
      </c>
    </row>
    <row r="34" spans="1:15" s="7" customFormat="1" ht="12.75" x14ac:dyDescent="0.2">
      <c r="A34" s="80"/>
      <c r="B34" s="705"/>
      <c r="C34" s="256"/>
      <c r="D34" s="675">
        <v>0</v>
      </c>
      <c r="E34" s="676">
        <v>0</v>
      </c>
      <c r="F34" s="677">
        <v>0</v>
      </c>
      <c r="G34" s="676">
        <v>0</v>
      </c>
      <c r="H34" s="677">
        <v>0</v>
      </c>
      <c r="I34" s="676">
        <v>0</v>
      </c>
      <c r="J34" s="677">
        <v>0</v>
      </c>
      <c r="K34" s="676">
        <v>0</v>
      </c>
      <c r="L34" s="677">
        <v>0</v>
      </c>
      <c r="M34" s="678">
        <v>0</v>
      </c>
      <c r="N34" s="438"/>
      <c r="O34" s="679">
        <f t="shared" si="7"/>
        <v>0</v>
      </c>
    </row>
    <row r="35" spans="1:15" s="7" customFormat="1" ht="12.75" x14ac:dyDescent="0.2">
      <c r="A35" s="80"/>
      <c r="B35" s="705"/>
      <c r="C35" s="256"/>
      <c r="D35" s="675">
        <v>0</v>
      </c>
      <c r="E35" s="676">
        <v>0</v>
      </c>
      <c r="F35" s="677">
        <v>0</v>
      </c>
      <c r="G35" s="676">
        <v>0</v>
      </c>
      <c r="H35" s="677">
        <v>0</v>
      </c>
      <c r="I35" s="676">
        <v>0</v>
      </c>
      <c r="J35" s="677">
        <v>0</v>
      </c>
      <c r="K35" s="676">
        <v>0</v>
      </c>
      <c r="L35" s="677">
        <v>0</v>
      </c>
      <c r="M35" s="678">
        <v>0</v>
      </c>
      <c r="N35" s="438"/>
      <c r="O35" s="679">
        <f t="shared" si="7"/>
        <v>0</v>
      </c>
    </row>
    <row r="36" spans="1:15" s="7" customFormat="1" ht="12.75" x14ac:dyDescent="0.2">
      <c r="A36" s="80"/>
      <c r="B36" s="705"/>
      <c r="C36" s="256"/>
      <c r="D36" s="675">
        <v>0</v>
      </c>
      <c r="E36" s="676">
        <v>0</v>
      </c>
      <c r="F36" s="677">
        <v>0</v>
      </c>
      <c r="G36" s="676">
        <v>0</v>
      </c>
      <c r="H36" s="677">
        <v>0</v>
      </c>
      <c r="I36" s="676">
        <v>0</v>
      </c>
      <c r="J36" s="677">
        <v>0</v>
      </c>
      <c r="K36" s="676">
        <v>0</v>
      </c>
      <c r="L36" s="677">
        <v>0</v>
      </c>
      <c r="M36" s="678">
        <v>0</v>
      </c>
      <c r="N36" s="438"/>
      <c r="O36" s="679">
        <f t="shared" si="7"/>
        <v>0</v>
      </c>
    </row>
    <row r="37" spans="1:15" s="7" customFormat="1" ht="12.75" x14ac:dyDescent="0.2">
      <c r="A37" s="80"/>
      <c r="B37" s="705"/>
      <c r="C37" s="256"/>
      <c r="D37" s="675">
        <v>0</v>
      </c>
      <c r="E37" s="676">
        <v>0</v>
      </c>
      <c r="F37" s="677">
        <v>0</v>
      </c>
      <c r="G37" s="676">
        <v>0</v>
      </c>
      <c r="H37" s="677">
        <v>0</v>
      </c>
      <c r="I37" s="676">
        <v>0</v>
      </c>
      <c r="J37" s="677">
        <v>0</v>
      </c>
      <c r="K37" s="676">
        <v>0</v>
      </c>
      <c r="L37" s="677">
        <v>0</v>
      </c>
      <c r="M37" s="678">
        <v>0</v>
      </c>
      <c r="N37" s="438"/>
      <c r="O37" s="679">
        <f t="shared" si="7"/>
        <v>0</v>
      </c>
    </row>
    <row r="38" spans="1:15" s="7" customFormat="1" ht="12.75" x14ac:dyDescent="0.2">
      <c r="A38" s="80"/>
      <c r="B38" s="705"/>
      <c r="C38" s="256"/>
      <c r="D38" s="675">
        <v>0</v>
      </c>
      <c r="E38" s="676">
        <v>0</v>
      </c>
      <c r="F38" s="677">
        <v>0</v>
      </c>
      <c r="G38" s="676">
        <v>0</v>
      </c>
      <c r="H38" s="677">
        <v>0</v>
      </c>
      <c r="I38" s="676">
        <v>0</v>
      </c>
      <c r="J38" s="677">
        <v>0</v>
      </c>
      <c r="K38" s="676">
        <v>0</v>
      </c>
      <c r="L38" s="677">
        <v>0</v>
      </c>
      <c r="M38" s="678">
        <v>0</v>
      </c>
      <c r="N38" s="438"/>
      <c r="O38" s="679">
        <f t="shared" si="7"/>
        <v>0</v>
      </c>
    </row>
    <row r="39" spans="1:15" s="7" customFormat="1" ht="12.75" x14ac:dyDescent="0.2">
      <c r="A39" s="80"/>
      <c r="B39" s="705"/>
      <c r="C39" s="256"/>
      <c r="D39" s="675">
        <v>0</v>
      </c>
      <c r="E39" s="676">
        <v>0</v>
      </c>
      <c r="F39" s="677">
        <v>0</v>
      </c>
      <c r="G39" s="676">
        <v>0</v>
      </c>
      <c r="H39" s="677">
        <v>0</v>
      </c>
      <c r="I39" s="676">
        <v>0</v>
      </c>
      <c r="J39" s="677">
        <v>0</v>
      </c>
      <c r="K39" s="676">
        <v>0</v>
      </c>
      <c r="L39" s="677">
        <v>0</v>
      </c>
      <c r="M39" s="678">
        <v>0</v>
      </c>
      <c r="N39" s="438"/>
      <c r="O39" s="679">
        <f t="shared" si="7"/>
        <v>0</v>
      </c>
    </row>
    <row r="40" spans="1:15" s="7" customFormat="1" ht="12.75" x14ac:dyDescent="0.2">
      <c r="A40" s="80"/>
      <c r="B40" s="705"/>
      <c r="C40" s="256"/>
      <c r="D40" s="675">
        <v>0</v>
      </c>
      <c r="E40" s="676">
        <v>0</v>
      </c>
      <c r="F40" s="677">
        <v>0</v>
      </c>
      <c r="G40" s="676">
        <v>0</v>
      </c>
      <c r="H40" s="677">
        <v>0</v>
      </c>
      <c r="I40" s="676">
        <v>0</v>
      </c>
      <c r="J40" s="677">
        <v>0</v>
      </c>
      <c r="K40" s="676">
        <v>0</v>
      </c>
      <c r="L40" s="677">
        <v>0</v>
      </c>
      <c r="M40" s="678">
        <v>0</v>
      </c>
      <c r="N40" s="438"/>
      <c r="O40" s="679">
        <f t="shared" si="7"/>
        <v>0</v>
      </c>
    </row>
    <row r="41" spans="1:15" s="7" customFormat="1" ht="12.75" x14ac:dyDescent="0.2">
      <c r="A41" s="80"/>
      <c r="B41" s="705"/>
      <c r="C41" s="256"/>
      <c r="D41" s="675">
        <v>0</v>
      </c>
      <c r="E41" s="676">
        <v>0</v>
      </c>
      <c r="F41" s="677">
        <v>0</v>
      </c>
      <c r="G41" s="676">
        <v>0</v>
      </c>
      <c r="H41" s="677">
        <v>0</v>
      </c>
      <c r="I41" s="676">
        <v>0</v>
      </c>
      <c r="J41" s="677">
        <v>0</v>
      </c>
      <c r="K41" s="676">
        <v>0</v>
      </c>
      <c r="L41" s="677">
        <v>0</v>
      </c>
      <c r="M41" s="678">
        <v>0</v>
      </c>
      <c r="N41" s="438"/>
      <c r="O41" s="679">
        <f t="shared" si="7"/>
        <v>0</v>
      </c>
    </row>
    <row r="42" spans="1:15" s="7" customFormat="1" ht="12.75" x14ac:dyDescent="0.2">
      <c r="A42" s="80"/>
      <c r="B42" s="705"/>
      <c r="C42" s="256"/>
      <c r="D42" s="675">
        <v>0</v>
      </c>
      <c r="E42" s="676">
        <v>0</v>
      </c>
      <c r="F42" s="677">
        <v>0</v>
      </c>
      <c r="G42" s="676">
        <v>0</v>
      </c>
      <c r="H42" s="677">
        <v>0</v>
      </c>
      <c r="I42" s="676">
        <v>0</v>
      </c>
      <c r="J42" s="677">
        <v>0</v>
      </c>
      <c r="K42" s="676">
        <v>0</v>
      </c>
      <c r="L42" s="677">
        <v>0</v>
      </c>
      <c r="M42" s="678">
        <v>0</v>
      </c>
      <c r="N42" s="438"/>
      <c r="O42" s="679">
        <f t="shared" si="7"/>
        <v>0</v>
      </c>
    </row>
    <row r="43" spans="1:15" s="7" customFormat="1" ht="13.5" thickBot="1" x14ac:dyDescent="0.25">
      <c r="A43" s="82" t="s">
        <v>51</v>
      </c>
      <c r="B43" s="62" t="s">
        <v>448</v>
      </c>
      <c r="C43" s="243"/>
      <c r="D43" s="254">
        <f t="shared" ref="D43:L43" si="8">SUM(D33:D42)</f>
        <v>0</v>
      </c>
      <c r="E43" s="254">
        <f t="shared" si="8"/>
        <v>0</v>
      </c>
      <c r="F43" s="254">
        <f t="shared" si="8"/>
        <v>0</v>
      </c>
      <c r="G43" s="254">
        <f t="shared" si="8"/>
        <v>0</v>
      </c>
      <c r="H43" s="254">
        <f t="shared" si="8"/>
        <v>0</v>
      </c>
      <c r="I43" s="254">
        <f t="shared" si="8"/>
        <v>0</v>
      </c>
      <c r="J43" s="254">
        <f t="shared" si="8"/>
        <v>0</v>
      </c>
      <c r="K43" s="254">
        <f t="shared" si="8"/>
        <v>0</v>
      </c>
      <c r="L43" s="254">
        <f t="shared" si="8"/>
        <v>0</v>
      </c>
      <c r="M43" s="254">
        <f>SUM(M33:M42)</f>
        <v>0</v>
      </c>
      <c r="N43" s="1"/>
      <c r="O43" s="4">
        <f>SUM(O33:O42)</f>
        <v>0</v>
      </c>
    </row>
    <row r="44" spans="1:15" s="7" customFormat="1" ht="38.25" x14ac:dyDescent="0.2">
      <c r="A44" s="83" t="s">
        <v>54</v>
      </c>
      <c r="B44" s="476" t="s">
        <v>449</v>
      </c>
      <c r="C44" s="297"/>
      <c r="D44" s="32"/>
      <c r="E44" s="32"/>
      <c r="F44" s="32"/>
      <c r="G44" s="32"/>
      <c r="H44" s="32"/>
      <c r="I44" s="32"/>
      <c r="J44" s="32"/>
      <c r="K44" s="32"/>
      <c r="L44" s="32"/>
      <c r="M44" s="32"/>
      <c r="O44" s="173"/>
    </row>
    <row r="45" spans="1:15" s="7" customFormat="1" ht="12.75" x14ac:dyDescent="0.2">
      <c r="A45" s="79"/>
      <c r="B45" s="704"/>
      <c r="C45" s="257"/>
      <c r="D45" s="145">
        <v>0</v>
      </c>
      <c r="E45" s="146">
        <v>0</v>
      </c>
      <c r="F45" s="147">
        <v>0</v>
      </c>
      <c r="G45" s="146">
        <v>0</v>
      </c>
      <c r="H45" s="147">
        <v>0</v>
      </c>
      <c r="I45" s="146">
        <v>0</v>
      </c>
      <c r="J45" s="147">
        <v>0</v>
      </c>
      <c r="K45" s="146">
        <v>0</v>
      </c>
      <c r="L45" s="147">
        <v>0</v>
      </c>
      <c r="M45" s="148">
        <v>0</v>
      </c>
      <c r="O45" s="312">
        <f t="shared" ref="O45:O60" si="9">SUM(D45:M45)</f>
        <v>0</v>
      </c>
    </row>
    <row r="46" spans="1:15" s="7" customFormat="1" ht="12.75" x14ac:dyDescent="0.2">
      <c r="A46" s="300"/>
      <c r="B46" s="704"/>
      <c r="C46" s="301"/>
      <c r="D46" s="149">
        <v>0</v>
      </c>
      <c r="E46" s="150">
        <v>0</v>
      </c>
      <c r="F46" s="151">
        <v>0</v>
      </c>
      <c r="G46" s="150">
        <v>0</v>
      </c>
      <c r="H46" s="151">
        <v>0</v>
      </c>
      <c r="I46" s="150">
        <v>0</v>
      </c>
      <c r="J46" s="151">
        <v>0</v>
      </c>
      <c r="K46" s="150">
        <v>0</v>
      </c>
      <c r="L46" s="151">
        <v>0</v>
      </c>
      <c r="M46" s="152">
        <v>0</v>
      </c>
      <c r="O46" s="311">
        <f t="shared" si="9"/>
        <v>0</v>
      </c>
    </row>
    <row r="47" spans="1:15" s="7" customFormat="1" ht="38.25" customHeight="1" x14ac:dyDescent="0.2">
      <c r="A47" s="80"/>
      <c r="B47" s="704"/>
      <c r="C47" s="301"/>
      <c r="D47" s="149">
        <v>0</v>
      </c>
      <c r="E47" s="150">
        <v>0</v>
      </c>
      <c r="F47" s="151">
        <v>0</v>
      </c>
      <c r="G47" s="150">
        <v>0</v>
      </c>
      <c r="H47" s="151">
        <v>0</v>
      </c>
      <c r="I47" s="150">
        <v>0</v>
      </c>
      <c r="J47" s="151">
        <v>0</v>
      </c>
      <c r="K47" s="150">
        <v>0</v>
      </c>
      <c r="L47" s="151">
        <v>0</v>
      </c>
      <c r="M47" s="152">
        <v>0</v>
      </c>
      <c r="O47" s="168">
        <f>SUM(D47:M47)</f>
        <v>0</v>
      </c>
    </row>
    <row r="48" spans="1:15" s="7" customFormat="1" ht="25.5" customHeight="1" x14ac:dyDescent="0.2">
      <c r="A48" s="80"/>
      <c r="B48" s="704"/>
      <c r="C48" s="256"/>
      <c r="D48" s="149">
        <v>0</v>
      </c>
      <c r="E48" s="150">
        <v>0</v>
      </c>
      <c r="F48" s="151">
        <v>0</v>
      </c>
      <c r="G48" s="150">
        <v>0</v>
      </c>
      <c r="H48" s="151">
        <v>0</v>
      </c>
      <c r="I48" s="150">
        <v>0</v>
      </c>
      <c r="J48" s="151">
        <v>0</v>
      </c>
      <c r="K48" s="150">
        <v>0</v>
      </c>
      <c r="L48" s="151">
        <v>0</v>
      </c>
      <c r="M48" s="152">
        <v>0</v>
      </c>
      <c r="O48" s="168">
        <f t="shared" si="9"/>
        <v>0</v>
      </c>
    </row>
    <row r="49" spans="1:15" s="438" customFormat="1" ht="32.25" customHeight="1" x14ac:dyDescent="0.2">
      <c r="A49" s="80"/>
      <c r="B49" s="704"/>
      <c r="C49" s="256"/>
      <c r="D49" s="149">
        <v>0</v>
      </c>
      <c r="E49" s="150">
        <v>0</v>
      </c>
      <c r="F49" s="151">
        <v>0</v>
      </c>
      <c r="G49" s="150">
        <v>0</v>
      </c>
      <c r="H49" s="151">
        <v>0</v>
      </c>
      <c r="I49" s="150">
        <v>0</v>
      </c>
      <c r="J49" s="151">
        <v>0</v>
      </c>
      <c r="K49" s="150">
        <v>0</v>
      </c>
      <c r="L49" s="151">
        <v>0</v>
      </c>
      <c r="M49" s="152">
        <v>0</v>
      </c>
      <c r="N49" s="7"/>
      <c r="O49" s="168">
        <f t="shared" si="9"/>
        <v>0</v>
      </c>
    </row>
    <row r="50" spans="1:15" s="438" customFormat="1" ht="39" customHeight="1" x14ac:dyDescent="0.2">
      <c r="A50" s="80"/>
      <c r="B50" s="704"/>
      <c r="C50" s="256"/>
      <c r="D50" s="149">
        <v>0</v>
      </c>
      <c r="E50" s="150">
        <v>0</v>
      </c>
      <c r="F50" s="151">
        <v>0</v>
      </c>
      <c r="G50" s="150">
        <v>0</v>
      </c>
      <c r="H50" s="151">
        <v>0</v>
      </c>
      <c r="I50" s="150">
        <v>0</v>
      </c>
      <c r="J50" s="151">
        <v>0</v>
      </c>
      <c r="K50" s="150">
        <v>0</v>
      </c>
      <c r="L50" s="151">
        <v>0</v>
      </c>
      <c r="M50" s="152">
        <v>0</v>
      </c>
      <c r="N50" s="7"/>
      <c r="O50" s="168">
        <f t="shared" si="9"/>
        <v>0</v>
      </c>
    </row>
    <row r="51" spans="1:15" s="438" customFormat="1" ht="39" customHeight="1" x14ac:dyDescent="0.2">
      <c r="A51" s="80"/>
      <c r="B51" s="704"/>
      <c r="C51" s="256"/>
      <c r="D51" s="149">
        <v>0</v>
      </c>
      <c r="E51" s="150">
        <v>0</v>
      </c>
      <c r="F51" s="151">
        <v>0</v>
      </c>
      <c r="G51" s="150">
        <v>0</v>
      </c>
      <c r="H51" s="151">
        <v>0</v>
      </c>
      <c r="I51" s="150">
        <v>0</v>
      </c>
      <c r="J51" s="151">
        <v>0</v>
      </c>
      <c r="K51" s="150">
        <v>0</v>
      </c>
      <c r="L51" s="151">
        <v>0</v>
      </c>
      <c r="M51" s="152">
        <v>0</v>
      </c>
      <c r="N51" s="7"/>
      <c r="O51" s="168">
        <f t="shared" si="9"/>
        <v>0</v>
      </c>
    </row>
    <row r="52" spans="1:15" s="438" customFormat="1" ht="15.6" customHeight="1" x14ac:dyDescent="0.2">
      <c r="A52" s="80"/>
      <c r="B52" s="704"/>
      <c r="C52" s="256"/>
      <c r="D52" s="149">
        <v>0</v>
      </c>
      <c r="E52" s="150">
        <v>0</v>
      </c>
      <c r="F52" s="151">
        <v>0</v>
      </c>
      <c r="G52" s="150">
        <v>0</v>
      </c>
      <c r="H52" s="151">
        <v>0</v>
      </c>
      <c r="I52" s="150">
        <v>0</v>
      </c>
      <c r="J52" s="151">
        <v>0</v>
      </c>
      <c r="K52" s="150">
        <v>0</v>
      </c>
      <c r="L52" s="151">
        <v>0</v>
      </c>
      <c r="M52" s="152">
        <v>0</v>
      </c>
      <c r="N52" s="7"/>
      <c r="O52" s="168">
        <f t="shared" si="9"/>
        <v>0</v>
      </c>
    </row>
    <row r="53" spans="1:15" s="438" customFormat="1" ht="15.6" customHeight="1" x14ac:dyDescent="0.2">
      <c r="A53" s="80"/>
      <c r="B53" s="704"/>
      <c r="C53" s="256"/>
      <c r="D53" s="149">
        <v>0</v>
      </c>
      <c r="E53" s="150">
        <v>0</v>
      </c>
      <c r="F53" s="151">
        <v>0</v>
      </c>
      <c r="G53" s="150">
        <v>0</v>
      </c>
      <c r="H53" s="151">
        <v>0</v>
      </c>
      <c r="I53" s="150">
        <v>0</v>
      </c>
      <c r="J53" s="151">
        <v>0</v>
      </c>
      <c r="K53" s="150">
        <v>0</v>
      </c>
      <c r="L53" s="151">
        <v>0</v>
      </c>
      <c r="M53" s="152">
        <v>0</v>
      </c>
      <c r="N53" s="7"/>
      <c r="O53" s="168">
        <f t="shared" si="9"/>
        <v>0</v>
      </c>
    </row>
    <row r="54" spans="1:15" s="438" customFormat="1" ht="15.6" customHeight="1" x14ac:dyDescent="0.2">
      <c r="A54" s="80"/>
      <c r="B54" s="704"/>
      <c r="C54" s="256"/>
      <c r="D54" s="149">
        <v>0</v>
      </c>
      <c r="E54" s="150">
        <v>0</v>
      </c>
      <c r="F54" s="151">
        <v>0</v>
      </c>
      <c r="G54" s="150">
        <v>0</v>
      </c>
      <c r="H54" s="151">
        <v>0</v>
      </c>
      <c r="I54" s="150">
        <v>0</v>
      </c>
      <c r="J54" s="151">
        <v>0</v>
      </c>
      <c r="K54" s="150">
        <v>0</v>
      </c>
      <c r="L54" s="151">
        <v>0</v>
      </c>
      <c r="M54" s="152">
        <v>0</v>
      </c>
      <c r="N54" s="7"/>
      <c r="O54" s="168">
        <f t="shared" si="9"/>
        <v>0</v>
      </c>
    </row>
    <row r="55" spans="1:15" s="7" customFormat="1" ht="12.75" x14ac:dyDescent="0.2">
      <c r="A55" s="80"/>
      <c r="B55" s="704"/>
      <c r="C55" s="256"/>
      <c r="D55" s="149">
        <v>0</v>
      </c>
      <c r="E55" s="150">
        <v>0</v>
      </c>
      <c r="F55" s="151">
        <v>0</v>
      </c>
      <c r="G55" s="150">
        <v>0</v>
      </c>
      <c r="H55" s="151">
        <v>0</v>
      </c>
      <c r="I55" s="150">
        <v>0</v>
      </c>
      <c r="J55" s="151">
        <v>0</v>
      </c>
      <c r="K55" s="150">
        <v>0</v>
      </c>
      <c r="L55" s="151">
        <v>0</v>
      </c>
      <c r="M55" s="152">
        <v>0</v>
      </c>
      <c r="O55" s="168">
        <f t="shared" si="9"/>
        <v>0</v>
      </c>
    </row>
    <row r="56" spans="1:15" s="7" customFormat="1" ht="12.75" x14ac:dyDescent="0.2">
      <c r="A56" s="80"/>
      <c r="B56" s="704"/>
      <c r="C56" s="256"/>
      <c r="D56" s="149">
        <v>0</v>
      </c>
      <c r="E56" s="150">
        <v>0</v>
      </c>
      <c r="F56" s="151">
        <v>0</v>
      </c>
      <c r="G56" s="150">
        <v>0</v>
      </c>
      <c r="H56" s="151">
        <v>0</v>
      </c>
      <c r="I56" s="150">
        <v>0</v>
      </c>
      <c r="J56" s="151">
        <v>0</v>
      </c>
      <c r="K56" s="150">
        <v>0</v>
      </c>
      <c r="L56" s="151">
        <v>0</v>
      </c>
      <c r="M56" s="152">
        <v>0</v>
      </c>
      <c r="O56" s="168">
        <f>SUM(D56:M56)</f>
        <v>0</v>
      </c>
    </row>
    <row r="57" spans="1:15" s="7" customFormat="1" ht="12.75" x14ac:dyDescent="0.2">
      <c r="A57" s="80"/>
      <c r="B57" s="704"/>
      <c r="C57" s="256"/>
      <c r="D57" s="149">
        <v>0</v>
      </c>
      <c r="E57" s="150">
        <v>0</v>
      </c>
      <c r="F57" s="151">
        <v>0</v>
      </c>
      <c r="G57" s="150">
        <v>0</v>
      </c>
      <c r="H57" s="151">
        <v>0</v>
      </c>
      <c r="I57" s="150">
        <v>0</v>
      </c>
      <c r="J57" s="151">
        <v>0</v>
      </c>
      <c r="K57" s="150">
        <v>0</v>
      </c>
      <c r="L57" s="151">
        <v>0</v>
      </c>
      <c r="M57" s="152">
        <v>0</v>
      </c>
      <c r="O57" s="168">
        <f t="shared" si="9"/>
        <v>0</v>
      </c>
    </row>
    <row r="58" spans="1:15" s="7" customFormat="1" ht="14.1" customHeight="1" x14ac:dyDescent="0.2">
      <c r="A58" s="80"/>
      <c r="B58" s="704"/>
      <c r="C58" s="256"/>
      <c r="D58" s="149">
        <v>0</v>
      </c>
      <c r="E58" s="150">
        <v>0</v>
      </c>
      <c r="F58" s="151">
        <v>0</v>
      </c>
      <c r="G58" s="150">
        <v>0</v>
      </c>
      <c r="H58" s="151">
        <v>0</v>
      </c>
      <c r="I58" s="150">
        <v>0</v>
      </c>
      <c r="J58" s="151">
        <v>0</v>
      </c>
      <c r="K58" s="150">
        <v>0</v>
      </c>
      <c r="L58" s="151">
        <v>0</v>
      </c>
      <c r="M58" s="152">
        <v>0</v>
      </c>
      <c r="O58" s="168">
        <f t="shared" si="9"/>
        <v>0</v>
      </c>
    </row>
    <row r="59" spans="1:15" s="438" customFormat="1" ht="16.5" customHeight="1" x14ac:dyDescent="0.2">
      <c r="A59" s="80"/>
      <c r="B59" s="704"/>
      <c r="C59" s="256"/>
      <c r="D59" s="149">
        <v>0</v>
      </c>
      <c r="E59" s="150">
        <v>0</v>
      </c>
      <c r="F59" s="151">
        <v>0</v>
      </c>
      <c r="G59" s="150">
        <v>0</v>
      </c>
      <c r="H59" s="151">
        <v>0</v>
      </c>
      <c r="I59" s="150">
        <v>0</v>
      </c>
      <c r="J59" s="151">
        <v>0</v>
      </c>
      <c r="K59" s="150">
        <v>0</v>
      </c>
      <c r="L59" s="151">
        <v>0</v>
      </c>
      <c r="M59" s="152">
        <v>0</v>
      </c>
      <c r="N59" s="7"/>
      <c r="O59" s="168">
        <f t="shared" si="9"/>
        <v>0</v>
      </c>
    </row>
    <row r="60" spans="1:15" s="7" customFormat="1" ht="12.75" x14ac:dyDescent="0.2">
      <c r="A60" s="80"/>
      <c r="B60" s="704"/>
      <c r="C60" s="256"/>
      <c r="D60" s="149">
        <v>0</v>
      </c>
      <c r="E60" s="150">
        <v>0</v>
      </c>
      <c r="F60" s="151">
        <v>0</v>
      </c>
      <c r="G60" s="150">
        <v>0</v>
      </c>
      <c r="H60" s="151">
        <v>0</v>
      </c>
      <c r="I60" s="150">
        <v>0</v>
      </c>
      <c r="J60" s="151">
        <v>0</v>
      </c>
      <c r="K60" s="150">
        <v>0</v>
      </c>
      <c r="L60" s="151">
        <v>0</v>
      </c>
      <c r="M60" s="152">
        <v>0</v>
      </c>
      <c r="O60" s="168">
        <f t="shared" si="9"/>
        <v>0</v>
      </c>
    </row>
    <row r="61" spans="1:15" s="7" customFormat="1" ht="12.75" x14ac:dyDescent="0.2">
      <c r="A61" s="81"/>
      <c r="B61" s="704"/>
      <c r="C61" s="256"/>
      <c r="D61" s="149">
        <v>0</v>
      </c>
      <c r="E61" s="150">
        <v>0</v>
      </c>
      <c r="F61" s="151">
        <v>0</v>
      </c>
      <c r="G61" s="150">
        <v>0</v>
      </c>
      <c r="H61" s="151">
        <v>0</v>
      </c>
      <c r="I61" s="150">
        <v>0</v>
      </c>
      <c r="J61" s="151">
        <v>0</v>
      </c>
      <c r="K61" s="150">
        <v>0</v>
      </c>
      <c r="L61" s="151">
        <v>0</v>
      </c>
      <c r="M61" s="152">
        <v>0</v>
      </c>
      <c r="O61" s="313">
        <f>SUM(D61:M61)</f>
        <v>0</v>
      </c>
    </row>
    <row r="62" spans="1:15" s="7" customFormat="1" ht="12.75" x14ac:dyDescent="0.2">
      <c r="A62" s="300"/>
      <c r="B62" s="704"/>
      <c r="C62" s="256"/>
      <c r="D62" s="149">
        <v>0</v>
      </c>
      <c r="E62" s="150">
        <v>0</v>
      </c>
      <c r="F62" s="151">
        <v>0</v>
      </c>
      <c r="G62" s="150">
        <v>0</v>
      </c>
      <c r="H62" s="151">
        <v>0</v>
      </c>
      <c r="I62" s="150">
        <v>0</v>
      </c>
      <c r="J62" s="151">
        <v>0</v>
      </c>
      <c r="K62" s="150">
        <v>0</v>
      </c>
      <c r="L62" s="151">
        <v>0</v>
      </c>
      <c r="M62" s="152">
        <v>0</v>
      </c>
      <c r="O62" s="311">
        <f>SUM(D62:M62)</f>
        <v>0</v>
      </c>
    </row>
    <row r="63" spans="1:15" s="7" customFormat="1" ht="16.5" customHeight="1" x14ac:dyDescent="0.2">
      <c r="A63" s="80"/>
      <c r="B63" s="704"/>
      <c r="C63" s="256"/>
      <c r="D63" s="149">
        <v>0</v>
      </c>
      <c r="E63" s="150">
        <v>0</v>
      </c>
      <c r="F63" s="151">
        <v>0</v>
      </c>
      <c r="G63" s="150">
        <v>0</v>
      </c>
      <c r="H63" s="151">
        <v>0</v>
      </c>
      <c r="I63" s="150">
        <v>0</v>
      </c>
      <c r="J63" s="151">
        <v>0</v>
      </c>
      <c r="K63" s="150">
        <v>0</v>
      </c>
      <c r="L63" s="151">
        <v>0</v>
      </c>
      <c r="M63" s="152">
        <v>0</v>
      </c>
      <c r="O63" s="168">
        <f>SUM(D63:M63)</f>
        <v>0</v>
      </c>
    </row>
    <row r="64" spans="1:15" s="7" customFormat="1" ht="12.75" x14ac:dyDescent="0.2">
      <c r="A64" s="80"/>
      <c r="B64" s="704"/>
      <c r="C64" s="256"/>
      <c r="D64" s="149">
        <v>0</v>
      </c>
      <c r="E64" s="150">
        <v>0</v>
      </c>
      <c r="F64" s="151">
        <v>0</v>
      </c>
      <c r="G64" s="150">
        <v>0</v>
      </c>
      <c r="H64" s="151">
        <v>0</v>
      </c>
      <c r="I64" s="150">
        <v>0</v>
      </c>
      <c r="J64" s="151">
        <v>0</v>
      </c>
      <c r="K64" s="150">
        <v>0</v>
      </c>
      <c r="L64" s="151">
        <v>0</v>
      </c>
      <c r="M64" s="152">
        <v>0</v>
      </c>
      <c r="O64" s="168">
        <f>SUM(D64:M64)</f>
        <v>0</v>
      </c>
    </row>
    <row r="65" spans="1:15" s="7" customFormat="1" ht="13.5" thickBot="1" x14ac:dyDescent="0.25">
      <c r="A65" s="82" t="s">
        <v>57</v>
      </c>
      <c r="B65" s="62" t="s">
        <v>58</v>
      </c>
      <c r="C65" s="243"/>
      <c r="D65" s="314">
        <f t="shared" ref="D65:M65" si="10">SUM(D45:D64)</f>
        <v>0</v>
      </c>
      <c r="E65" s="66">
        <f t="shared" si="10"/>
        <v>0</v>
      </c>
      <c r="F65" s="66">
        <f t="shared" si="10"/>
        <v>0</v>
      </c>
      <c r="G65" s="66">
        <f t="shared" si="10"/>
        <v>0</v>
      </c>
      <c r="H65" s="66">
        <f t="shared" si="10"/>
        <v>0</v>
      </c>
      <c r="I65" s="66">
        <f t="shared" si="10"/>
        <v>0</v>
      </c>
      <c r="J65" s="66">
        <f t="shared" si="10"/>
        <v>0</v>
      </c>
      <c r="K65" s="66">
        <f t="shared" si="10"/>
        <v>0</v>
      </c>
      <c r="L65" s="66">
        <f t="shared" si="10"/>
        <v>0</v>
      </c>
      <c r="M65" s="254">
        <f t="shared" si="10"/>
        <v>0</v>
      </c>
      <c r="N65" s="1"/>
      <c r="O65" s="4">
        <f>SUM(O45:O64)</f>
        <v>0</v>
      </c>
    </row>
    <row r="66" spans="1:15" s="7" customFormat="1" ht="12.75" x14ac:dyDescent="0.2">
      <c r="A66" s="83" t="s">
        <v>60</v>
      </c>
      <c r="B66" s="22" t="s">
        <v>61</v>
      </c>
      <c r="C66" s="480"/>
      <c r="D66" s="32"/>
      <c r="E66" s="32"/>
      <c r="F66" s="32"/>
      <c r="G66" s="32"/>
      <c r="H66" s="32"/>
      <c r="I66" s="32"/>
      <c r="J66" s="32"/>
      <c r="K66" s="32"/>
      <c r="L66" s="32"/>
      <c r="M66" s="32"/>
      <c r="O66" s="173"/>
    </row>
    <row r="67" spans="1:15" s="7" customFormat="1" ht="12.75" x14ac:dyDescent="0.2">
      <c r="A67" s="79"/>
      <c r="B67" s="24" t="s">
        <v>445</v>
      </c>
      <c r="C67" s="257"/>
      <c r="D67" s="145">
        <v>0</v>
      </c>
      <c r="E67" s="146">
        <v>0</v>
      </c>
      <c r="F67" s="147">
        <v>0</v>
      </c>
      <c r="G67" s="146">
        <v>0</v>
      </c>
      <c r="H67" s="147">
        <v>0</v>
      </c>
      <c r="I67" s="146">
        <v>0</v>
      </c>
      <c r="J67" s="147">
        <v>0</v>
      </c>
      <c r="K67" s="146">
        <v>0</v>
      </c>
      <c r="L67" s="147">
        <v>0</v>
      </c>
      <c r="M67" s="148">
        <v>0</v>
      </c>
      <c r="O67" s="167">
        <f>SUM(D67:M67)</f>
        <v>0</v>
      </c>
    </row>
    <row r="68" spans="1:15" s="7" customFormat="1" ht="12.75" x14ac:dyDescent="0.2">
      <c r="A68" s="81"/>
      <c r="B68" s="34" t="s">
        <v>446</v>
      </c>
      <c r="C68" s="256"/>
      <c r="D68" s="149">
        <v>0</v>
      </c>
      <c r="E68" s="150">
        <v>0</v>
      </c>
      <c r="F68" s="151">
        <v>0</v>
      </c>
      <c r="G68" s="150">
        <v>0</v>
      </c>
      <c r="H68" s="151">
        <v>0</v>
      </c>
      <c r="I68" s="150">
        <v>0</v>
      </c>
      <c r="J68" s="151">
        <v>0</v>
      </c>
      <c r="K68" s="150">
        <v>0</v>
      </c>
      <c r="L68" s="151">
        <v>0</v>
      </c>
      <c r="M68" s="152">
        <v>0</v>
      </c>
      <c r="O68" s="168">
        <f>SUM(D68:M68)</f>
        <v>0</v>
      </c>
    </row>
    <row r="69" spans="1:15" s="7" customFormat="1" ht="13.5" thickBot="1" x14ac:dyDescent="0.25">
      <c r="A69" s="82" t="s">
        <v>63</v>
      </c>
      <c r="B69" s="62" t="s">
        <v>64</v>
      </c>
      <c r="C69" s="243"/>
      <c r="D69" s="520">
        <f t="shared" ref="D69:M69" si="11">SUM(D67:D68)</f>
        <v>0</v>
      </c>
      <c r="E69" s="509">
        <f t="shared" si="11"/>
        <v>0</v>
      </c>
      <c r="F69" s="509">
        <f t="shared" si="11"/>
        <v>0</v>
      </c>
      <c r="G69" s="509">
        <f t="shared" si="11"/>
        <v>0</v>
      </c>
      <c r="H69" s="509">
        <f t="shared" si="11"/>
        <v>0</v>
      </c>
      <c r="I69" s="509">
        <f t="shared" si="11"/>
        <v>0</v>
      </c>
      <c r="J69" s="509">
        <f t="shared" si="11"/>
        <v>0</v>
      </c>
      <c r="K69" s="509">
        <f t="shared" si="11"/>
        <v>0</v>
      </c>
      <c r="L69" s="509">
        <f t="shared" si="11"/>
        <v>0</v>
      </c>
      <c r="M69" s="510">
        <f t="shared" si="11"/>
        <v>0</v>
      </c>
      <c r="N69" s="1"/>
      <c r="O69" s="4">
        <f>SUM(O67:O68)</f>
        <v>0</v>
      </c>
    </row>
    <row r="70" spans="1:15" s="7" customFormat="1" ht="13.5" thickBot="1" x14ac:dyDescent="0.25">
      <c r="A70" s="82" t="s">
        <v>66</v>
      </c>
      <c r="B70" s="62" t="s">
        <v>67</v>
      </c>
      <c r="C70" s="243"/>
      <c r="D70" s="520">
        <f t="shared" ref="D70:M70" si="12">D65+D69</f>
        <v>0</v>
      </c>
      <c r="E70" s="509">
        <f t="shared" si="12"/>
        <v>0</v>
      </c>
      <c r="F70" s="509">
        <f t="shared" si="12"/>
        <v>0</v>
      </c>
      <c r="G70" s="509">
        <f t="shared" si="12"/>
        <v>0</v>
      </c>
      <c r="H70" s="509">
        <f t="shared" si="12"/>
        <v>0</v>
      </c>
      <c r="I70" s="509">
        <f t="shared" si="12"/>
        <v>0</v>
      </c>
      <c r="J70" s="509">
        <f t="shared" si="12"/>
        <v>0</v>
      </c>
      <c r="K70" s="509">
        <f t="shared" si="12"/>
        <v>0</v>
      </c>
      <c r="L70" s="509">
        <f t="shared" si="12"/>
        <v>0</v>
      </c>
      <c r="M70" s="510">
        <f t="shared" si="12"/>
        <v>0</v>
      </c>
      <c r="O70" s="4">
        <f>O65+O69</f>
        <v>0</v>
      </c>
    </row>
    <row r="71" spans="1:15" s="7" customFormat="1" ht="13.5" thickBot="1" x14ac:dyDescent="0.25">
      <c r="A71" s="84" t="s">
        <v>69</v>
      </c>
      <c r="B71" s="30" t="s">
        <v>70</v>
      </c>
      <c r="C71" s="244"/>
      <c r="D71" s="521">
        <f t="shared" ref="D71:M71" si="13">D70+D31</f>
        <v>0</v>
      </c>
      <c r="E71" s="522">
        <f t="shared" si="13"/>
        <v>0</v>
      </c>
      <c r="F71" s="522">
        <f t="shared" si="13"/>
        <v>0</v>
      </c>
      <c r="G71" s="522">
        <f t="shared" si="13"/>
        <v>0</v>
      </c>
      <c r="H71" s="522">
        <f t="shared" si="13"/>
        <v>0</v>
      </c>
      <c r="I71" s="522">
        <f t="shared" si="13"/>
        <v>0</v>
      </c>
      <c r="J71" s="522">
        <f t="shared" si="13"/>
        <v>0</v>
      </c>
      <c r="K71" s="522">
        <f t="shared" si="13"/>
        <v>0</v>
      </c>
      <c r="L71" s="522">
        <f t="shared" si="13"/>
        <v>0</v>
      </c>
      <c r="M71" s="523">
        <f t="shared" si="13"/>
        <v>0</v>
      </c>
      <c r="N71" s="438"/>
      <c r="O71" s="4">
        <f>O70+O43+O31</f>
        <v>0</v>
      </c>
    </row>
    <row r="72" spans="1:15" s="7" customFormat="1" ht="13.5" thickBot="1" x14ac:dyDescent="0.25">
      <c r="A72" s="309"/>
      <c r="B72" s="306"/>
      <c r="C72" s="306"/>
      <c r="D72" s="307"/>
      <c r="E72" s="307"/>
      <c r="F72" s="307"/>
      <c r="G72" s="307"/>
      <c r="H72" s="307"/>
      <c r="I72" s="307"/>
      <c r="J72" s="307"/>
      <c r="K72" s="307"/>
      <c r="L72" s="307"/>
      <c r="M72" s="307"/>
      <c r="O72" s="308"/>
    </row>
    <row r="73" spans="1:15" s="7" customFormat="1" ht="15" x14ac:dyDescent="0.2">
      <c r="A73" s="296"/>
      <c r="B73" s="17" t="s">
        <v>450</v>
      </c>
      <c r="C73" s="298"/>
      <c r="D73" s="186"/>
      <c r="E73" s="186"/>
      <c r="F73" s="186"/>
      <c r="G73" s="186"/>
      <c r="H73" s="186"/>
      <c r="I73" s="186"/>
      <c r="J73" s="186"/>
      <c r="K73" s="186"/>
      <c r="L73" s="186"/>
      <c r="M73" s="304"/>
      <c r="N73" s="414"/>
      <c r="O73" s="305"/>
    </row>
    <row r="74" spans="1:15" s="7" customFormat="1" ht="12.75" x14ac:dyDescent="0.2">
      <c r="A74" s="78" t="s">
        <v>72</v>
      </c>
      <c r="B74" s="23" t="s">
        <v>451</v>
      </c>
      <c r="C74" s="297"/>
      <c r="D74" s="28"/>
      <c r="E74" s="28"/>
      <c r="F74" s="28"/>
      <c r="G74" s="28"/>
      <c r="H74" s="28"/>
      <c r="I74" s="28"/>
      <c r="J74" s="28"/>
      <c r="K74" s="28"/>
      <c r="L74" s="28"/>
      <c r="M74" s="252"/>
      <c r="O74" s="169"/>
    </row>
    <row r="75" spans="1:15" s="7" customFormat="1" ht="12.75" x14ac:dyDescent="0.2">
      <c r="A75" s="85"/>
      <c r="B75" s="703"/>
      <c r="C75" s="257"/>
      <c r="D75" s="145">
        <v>0</v>
      </c>
      <c r="E75" s="146">
        <v>0</v>
      </c>
      <c r="F75" s="147">
        <v>0</v>
      </c>
      <c r="G75" s="146">
        <v>0</v>
      </c>
      <c r="H75" s="147">
        <v>0</v>
      </c>
      <c r="I75" s="146">
        <v>0</v>
      </c>
      <c r="J75" s="147">
        <v>0</v>
      </c>
      <c r="K75" s="146">
        <v>0</v>
      </c>
      <c r="L75" s="147">
        <v>0</v>
      </c>
      <c r="M75" s="148">
        <v>0</v>
      </c>
      <c r="O75" s="167">
        <f>SUM(D75:M75)</f>
        <v>0</v>
      </c>
    </row>
    <row r="76" spans="1:15" s="7" customFormat="1" ht="12.75" x14ac:dyDescent="0.2">
      <c r="A76" s="86"/>
      <c r="B76" s="703"/>
      <c r="C76" s="256"/>
      <c r="D76" s="149">
        <v>0</v>
      </c>
      <c r="E76" s="150">
        <v>0</v>
      </c>
      <c r="F76" s="151">
        <v>0</v>
      </c>
      <c r="G76" s="150">
        <v>0</v>
      </c>
      <c r="H76" s="151">
        <v>0</v>
      </c>
      <c r="I76" s="150">
        <v>0</v>
      </c>
      <c r="J76" s="151">
        <v>0</v>
      </c>
      <c r="K76" s="150">
        <v>0</v>
      </c>
      <c r="L76" s="151">
        <v>0</v>
      </c>
      <c r="M76" s="152">
        <v>0</v>
      </c>
      <c r="O76" s="168">
        <f t="shared" ref="O76:O90" si="14">SUM(D76:M76)</f>
        <v>0</v>
      </c>
    </row>
    <row r="77" spans="1:15" s="7" customFormat="1" ht="12.75" x14ac:dyDescent="0.2">
      <c r="A77" s="86"/>
      <c r="B77" s="703"/>
      <c r="C77" s="256"/>
      <c r="D77" s="149">
        <v>0</v>
      </c>
      <c r="E77" s="150">
        <v>0</v>
      </c>
      <c r="F77" s="151">
        <v>0</v>
      </c>
      <c r="G77" s="150">
        <v>0</v>
      </c>
      <c r="H77" s="151">
        <v>0</v>
      </c>
      <c r="I77" s="150">
        <v>0</v>
      </c>
      <c r="J77" s="151">
        <v>0</v>
      </c>
      <c r="K77" s="150">
        <v>0</v>
      </c>
      <c r="L77" s="151">
        <v>0</v>
      </c>
      <c r="M77" s="152">
        <v>0</v>
      </c>
      <c r="O77" s="168">
        <f t="shared" si="14"/>
        <v>0</v>
      </c>
    </row>
    <row r="78" spans="1:15" s="7" customFormat="1" ht="12.75" x14ac:dyDescent="0.2">
      <c r="A78" s="86"/>
      <c r="B78" s="703"/>
      <c r="C78" s="256"/>
      <c r="D78" s="149">
        <v>0</v>
      </c>
      <c r="E78" s="150">
        <v>0</v>
      </c>
      <c r="F78" s="151">
        <v>0</v>
      </c>
      <c r="G78" s="150">
        <v>0</v>
      </c>
      <c r="H78" s="151">
        <v>0</v>
      </c>
      <c r="I78" s="150">
        <v>0</v>
      </c>
      <c r="J78" s="151">
        <v>0</v>
      </c>
      <c r="K78" s="150">
        <v>0</v>
      </c>
      <c r="L78" s="151">
        <v>0</v>
      </c>
      <c r="M78" s="152">
        <v>0</v>
      </c>
      <c r="O78" s="168">
        <f>SUM(D78:M78)</f>
        <v>0</v>
      </c>
    </row>
    <row r="79" spans="1:15" s="7" customFormat="1" ht="12.75" x14ac:dyDescent="0.2">
      <c r="A79" s="86"/>
      <c r="B79" s="703"/>
      <c r="C79" s="256"/>
      <c r="D79" s="149">
        <v>0</v>
      </c>
      <c r="E79" s="150">
        <v>0</v>
      </c>
      <c r="F79" s="151">
        <v>0</v>
      </c>
      <c r="G79" s="150">
        <v>0</v>
      </c>
      <c r="H79" s="151">
        <v>0</v>
      </c>
      <c r="I79" s="150">
        <v>0</v>
      </c>
      <c r="J79" s="151">
        <v>0</v>
      </c>
      <c r="K79" s="150">
        <v>0</v>
      </c>
      <c r="L79" s="151">
        <v>0</v>
      </c>
      <c r="M79" s="152">
        <v>0</v>
      </c>
      <c r="O79" s="168">
        <f t="shared" si="14"/>
        <v>0</v>
      </c>
    </row>
    <row r="80" spans="1:15" s="7" customFormat="1" ht="12.75" x14ac:dyDescent="0.2">
      <c r="A80" s="86"/>
      <c r="B80" s="703"/>
      <c r="C80" s="256"/>
      <c r="D80" s="149">
        <v>0</v>
      </c>
      <c r="E80" s="150">
        <v>0</v>
      </c>
      <c r="F80" s="151">
        <v>0</v>
      </c>
      <c r="G80" s="150">
        <v>0</v>
      </c>
      <c r="H80" s="151">
        <v>0</v>
      </c>
      <c r="I80" s="150">
        <v>0</v>
      </c>
      <c r="J80" s="151">
        <v>0</v>
      </c>
      <c r="K80" s="150">
        <v>0</v>
      </c>
      <c r="L80" s="151">
        <v>0</v>
      </c>
      <c r="M80" s="152">
        <v>0</v>
      </c>
      <c r="O80" s="168">
        <f>SUM(D80:M80)</f>
        <v>0</v>
      </c>
    </row>
    <row r="81" spans="1:15" s="7" customFormat="1" ht="12.75" x14ac:dyDescent="0.2">
      <c r="A81" s="86"/>
      <c r="B81" s="703"/>
      <c r="C81" s="256"/>
      <c r="D81" s="149">
        <v>0</v>
      </c>
      <c r="E81" s="150">
        <v>0</v>
      </c>
      <c r="F81" s="151">
        <v>0</v>
      </c>
      <c r="G81" s="150">
        <v>0</v>
      </c>
      <c r="H81" s="151">
        <v>0</v>
      </c>
      <c r="I81" s="150">
        <v>0</v>
      </c>
      <c r="J81" s="151">
        <v>0</v>
      </c>
      <c r="K81" s="150">
        <v>0</v>
      </c>
      <c r="L81" s="151">
        <v>0</v>
      </c>
      <c r="M81" s="152">
        <v>0</v>
      </c>
      <c r="O81" s="168">
        <f>SUM(D81:M81)</f>
        <v>0</v>
      </c>
    </row>
    <row r="82" spans="1:15" s="7" customFormat="1" ht="12.75" x14ac:dyDescent="0.2">
      <c r="A82" s="86"/>
      <c r="B82" s="703"/>
      <c r="C82" s="256"/>
      <c r="D82" s="149">
        <v>0</v>
      </c>
      <c r="E82" s="150">
        <v>0</v>
      </c>
      <c r="F82" s="151">
        <v>0</v>
      </c>
      <c r="G82" s="150">
        <v>0</v>
      </c>
      <c r="H82" s="151">
        <v>0</v>
      </c>
      <c r="I82" s="150">
        <v>0</v>
      </c>
      <c r="J82" s="151">
        <v>0</v>
      </c>
      <c r="K82" s="150">
        <v>0</v>
      </c>
      <c r="L82" s="151">
        <v>0</v>
      </c>
      <c r="M82" s="152">
        <v>0</v>
      </c>
      <c r="O82" s="168">
        <f>SUM(D82:M82)</f>
        <v>0</v>
      </c>
    </row>
    <row r="83" spans="1:15" s="7" customFormat="1" ht="12.75" x14ac:dyDescent="0.2">
      <c r="A83" s="87"/>
      <c r="B83" s="703"/>
      <c r="C83" s="256"/>
      <c r="D83" s="149">
        <v>0</v>
      </c>
      <c r="E83" s="150">
        <v>0</v>
      </c>
      <c r="F83" s="151">
        <v>0</v>
      </c>
      <c r="G83" s="150">
        <v>0</v>
      </c>
      <c r="H83" s="151">
        <v>0</v>
      </c>
      <c r="I83" s="150">
        <v>0</v>
      </c>
      <c r="J83" s="151">
        <v>0</v>
      </c>
      <c r="K83" s="150">
        <v>0</v>
      </c>
      <c r="L83" s="151">
        <v>0</v>
      </c>
      <c r="M83" s="152">
        <v>0</v>
      </c>
      <c r="O83" s="303">
        <f t="shared" si="14"/>
        <v>0</v>
      </c>
    </row>
    <row r="84" spans="1:15" s="7" customFormat="1" ht="13.5" thickBot="1" x14ac:dyDescent="0.25">
      <c r="A84" s="84" t="s">
        <v>75</v>
      </c>
      <c r="B84" s="30" t="s">
        <v>76</v>
      </c>
      <c r="C84" s="250"/>
      <c r="D84" s="314">
        <f t="shared" ref="D84:M84" si="15">SUM(D75:D83)</f>
        <v>0</v>
      </c>
      <c r="E84" s="66">
        <f t="shared" si="15"/>
        <v>0</v>
      </c>
      <c r="F84" s="66">
        <f t="shared" si="15"/>
        <v>0</v>
      </c>
      <c r="G84" s="66">
        <f t="shared" si="15"/>
        <v>0</v>
      </c>
      <c r="H84" s="66">
        <f t="shared" si="15"/>
        <v>0</v>
      </c>
      <c r="I84" s="66">
        <f t="shared" si="15"/>
        <v>0</v>
      </c>
      <c r="J84" s="66">
        <f t="shared" si="15"/>
        <v>0</v>
      </c>
      <c r="K84" s="66">
        <f t="shared" si="15"/>
        <v>0</v>
      </c>
      <c r="L84" s="66">
        <f t="shared" si="15"/>
        <v>0</v>
      </c>
      <c r="M84" s="254">
        <f t="shared" si="15"/>
        <v>0</v>
      </c>
      <c r="O84" s="4">
        <f>SUM(O75:O83)</f>
        <v>0</v>
      </c>
    </row>
    <row r="85" spans="1:15" s="7" customFormat="1" ht="12.75" x14ac:dyDescent="0.2">
      <c r="A85" s="88" t="s">
        <v>78</v>
      </c>
      <c r="B85" s="12" t="s">
        <v>79</v>
      </c>
      <c r="C85" s="297"/>
      <c r="D85" s="11"/>
      <c r="E85" s="11"/>
      <c r="F85" s="11"/>
      <c r="G85" s="11"/>
      <c r="H85" s="11"/>
      <c r="I85" s="11"/>
      <c r="J85" s="11"/>
      <c r="K85" s="11"/>
      <c r="L85" s="11"/>
      <c r="M85" s="11"/>
      <c r="O85" s="170"/>
    </row>
    <row r="86" spans="1:15" s="7" customFormat="1" ht="12.75" x14ac:dyDescent="0.2">
      <c r="A86" s="89"/>
      <c r="B86" s="701"/>
      <c r="C86" s="257"/>
      <c r="D86" s="145">
        <v>0</v>
      </c>
      <c r="E86" s="146">
        <v>0</v>
      </c>
      <c r="F86" s="147">
        <v>0</v>
      </c>
      <c r="G86" s="146">
        <v>0</v>
      </c>
      <c r="H86" s="147">
        <v>0</v>
      </c>
      <c r="I86" s="146">
        <v>0</v>
      </c>
      <c r="J86" s="147">
        <v>0</v>
      </c>
      <c r="K86" s="146">
        <v>0</v>
      </c>
      <c r="L86" s="147">
        <v>0</v>
      </c>
      <c r="M86" s="148">
        <v>0</v>
      </c>
      <c r="O86" s="167">
        <f t="shared" si="14"/>
        <v>0</v>
      </c>
    </row>
    <row r="87" spans="1:15" s="7" customFormat="1" ht="12.75" x14ac:dyDescent="0.2">
      <c r="A87" s="86"/>
      <c r="B87" s="701"/>
      <c r="C87" s="256"/>
      <c r="D87" s="149">
        <v>0</v>
      </c>
      <c r="E87" s="150">
        <v>0</v>
      </c>
      <c r="F87" s="151">
        <v>0</v>
      </c>
      <c r="G87" s="150">
        <v>0</v>
      </c>
      <c r="H87" s="151">
        <v>0</v>
      </c>
      <c r="I87" s="150">
        <v>0</v>
      </c>
      <c r="J87" s="151">
        <v>0</v>
      </c>
      <c r="K87" s="150">
        <v>0</v>
      </c>
      <c r="L87" s="151">
        <v>0</v>
      </c>
      <c r="M87" s="152">
        <v>0</v>
      </c>
      <c r="O87" s="168">
        <f t="shared" si="14"/>
        <v>0</v>
      </c>
    </row>
    <row r="88" spans="1:15" s="7" customFormat="1" ht="12.75" x14ac:dyDescent="0.2">
      <c r="A88" s="86"/>
      <c r="B88" s="701"/>
      <c r="C88" s="256"/>
      <c r="D88" s="149">
        <v>0</v>
      </c>
      <c r="E88" s="150">
        <v>0</v>
      </c>
      <c r="F88" s="151">
        <v>0</v>
      </c>
      <c r="G88" s="150">
        <v>0</v>
      </c>
      <c r="H88" s="151">
        <v>0</v>
      </c>
      <c r="I88" s="150">
        <v>0</v>
      </c>
      <c r="J88" s="151">
        <v>0</v>
      </c>
      <c r="K88" s="150">
        <v>0</v>
      </c>
      <c r="L88" s="151">
        <v>0</v>
      </c>
      <c r="M88" s="152">
        <v>0</v>
      </c>
      <c r="O88" s="168">
        <f t="shared" si="14"/>
        <v>0</v>
      </c>
    </row>
    <row r="89" spans="1:15" s="7" customFormat="1" ht="12.75" x14ac:dyDescent="0.2">
      <c r="A89" s="86"/>
      <c r="B89" s="701"/>
      <c r="C89" s="256"/>
      <c r="D89" s="149">
        <v>0</v>
      </c>
      <c r="E89" s="150">
        <v>0</v>
      </c>
      <c r="F89" s="151">
        <v>0</v>
      </c>
      <c r="G89" s="150">
        <v>0</v>
      </c>
      <c r="H89" s="151">
        <v>0</v>
      </c>
      <c r="I89" s="150">
        <v>0</v>
      </c>
      <c r="J89" s="151">
        <v>0</v>
      </c>
      <c r="K89" s="150">
        <v>0</v>
      </c>
      <c r="L89" s="151">
        <v>0</v>
      </c>
      <c r="M89" s="152">
        <v>0</v>
      </c>
      <c r="O89" s="168">
        <f t="shared" si="14"/>
        <v>0</v>
      </c>
    </row>
    <row r="90" spans="1:15" s="7" customFormat="1" ht="12.75" x14ac:dyDescent="0.2">
      <c r="A90" s="86"/>
      <c r="B90" s="701"/>
      <c r="C90" s="256"/>
      <c r="D90" s="149">
        <v>0</v>
      </c>
      <c r="E90" s="150">
        <v>0</v>
      </c>
      <c r="F90" s="151">
        <v>0</v>
      </c>
      <c r="G90" s="150">
        <v>0</v>
      </c>
      <c r="H90" s="151">
        <v>0</v>
      </c>
      <c r="I90" s="150">
        <v>0</v>
      </c>
      <c r="J90" s="151">
        <v>0</v>
      </c>
      <c r="K90" s="150">
        <v>0</v>
      </c>
      <c r="L90" s="151">
        <v>0</v>
      </c>
      <c r="M90" s="152">
        <v>0</v>
      </c>
      <c r="O90" s="168">
        <f t="shared" si="14"/>
        <v>0</v>
      </c>
    </row>
    <row r="91" spans="1:15" s="7" customFormat="1" ht="12.75" x14ac:dyDescent="0.2">
      <c r="A91" s="86"/>
      <c r="B91" s="701"/>
      <c r="C91" s="256"/>
      <c r="D91" s="149">
        <v>0</v>
      </c>
      <c r="E91" s="150">
        <v>0</v>
      </c>
      <c r="F91" s="151">
        <v>0</v>
      </c>
      <c r="G91" s="150">
        <v>0</v>
      </c>
      <c r="H91" s="151">
        <v>0</v>
      </c>
      <c r="I91" s="150">
        <v>0</v>
      </c>
      <c r="J91" s="151">
        <v>0</v>
      </c>
      <c r="K91" s="150">
        <v>0</v>
      </c>
      <c r="L91" s="151">
        <v>0</v>
      </c>
      <c r="M91" s="152">
        <v>0</v>
      </c>
      <c r="O91" s="168">
        <f>SUM(D91:M91)</f>
        <v>0</v>
      </c>
    </row>
    <row r="92" spans="1:15" s="7" customFormat="1" ht="12.75" x14ac:dyDescent="0.2">
      <c r="A92" s="86"/>
      <c r="B92" s="701"/>
      <c r="C92" s="256"/>
      <c r="D92" s="149">
        <v>0</v>
      </c>
      <c r="E92" s="150">
        <v>0</v>
      </c>
      <c r="F92" s="151">
        <v>0</v>
      </c>
      <c r="G92" s="150">
        <v>0</v>
      </c>
      <c r="H92" s="151">
        <v>0</v>
      </c>
      <c r="I92" s="150">
        <v>0</v>
      </c>
      <c r="J92" s="151">
        <v>0</v>
      </c>
      <c r="K92" s="150">
        <v>0</v>
      </c>
      <c r="L92" s="151">
        <v>0</v>
      </c>
      <c r="M92" s="152">
        <v>0</v>
      </c>
      <c r="O92" s="168">
        <f>SUM(D92:M92)</f>
        <v>0</v>
      </c>
    </row>
    <row r="93" spans="1:15" s="7" customFormat="1" ht="12.75" x14ac:dyDescent="0.2">
      <c r="A93" s="86"/>
      <c r="B93" s="701"/>
      <c r="C93" s="256"/>
      <c r="D93" s="149">
        <v>0</v>
      </c>
      <c r="E93" s="150">
        <v>0</v>
      </c>
      <c r="F93" s="151">
        <v>0</v>
      </c>
      <c r="G93" s="150">
        <v>0</v>
      </c>
      <c r="H93" s="151">
        <v>0</v>
      </c>
      <c r="I93" s="150">
        <v>0</v>
      </c>
      <c r="J93" s="151">
        <v>0</v>
      </c>
      <c r="K93" s="150">
        <v>0</v>
      </c>
      <c r="L93" s="151">
        <v>0</v>
      </c>
      <c r="M93" s="152">
        <v>0</v>
      </c>
      <c r="O93" s="168">
        <f>SUM(D93:M93)</f>
        <v>0</v>
      </c>
    </row>
    <row r="94" spans="1:15" s="7" customFormat="1" ht="12.75" x14ac:dyDescent="0.2">
      <c r="A94" s="86"/>
      <c r="B94" s="701"/>
      <c r="C94" s="256"/>
      <c r="D94" s="149">
        <v>0</v>
      </c>
      <c r="E94" s="150">
        <v>0</v>
      </c>
      <c r="F94" s="151">
        <v>0</v>
      </c>
      <c r="G94" s="150">
        <v>0</v>
      </c>
      <c r="H94" s="151">
        <v>0</v>
      </c>
      <c r="I94" s="150">
        <v>0</v>
      </c>
      <c r="J94" s="151">
        <v>0</v>
      </c>
      <c r="K94" s="150">
        <v>0</v>
      </c>
      <c r="L94" s="151">
        <v>0</v>
      </c>
      <c r="M94" s="152">
        <v>0</v>
      </c>
      <c r="O94" s="168">
        <f>SUM(D94:M94)</f>
        <v>0</v>
      </c>
    </row>
    <row r="95" spans="1:15" s="7" customFormat="1" ht="13.5" thickBot="1" x14ac:dyDescent="0.25">
      <c r="A95" s="90" t="s">
        <v>81</v>
      </c>
      <c r="B95" s="57" t="s">
        <v>82</v>
      </c>
      <c r="C95" s="250"/>
      <c r="D95" s="314">
        <f t="shared" ref="D95:M95" si="16">SUM(D86:D94)</f>
        <v>0</v>
      </c>
      <c r="E95" s="66">
        <f t="shared" si="16"/>
        <v>0</v>
      </c>
      <c r="F95" s="66">
        <f t="shared" si="16"/>
        <v>0</v>
      </c>
      <c r="G95" s="66">
        <f t="shared" si="16"/>
        <v>0</v>
      </c>
      <c r="H95" s="66">
        <f t="shared" si="16"/>
        <v>0</v>
      </c>
      <c r="I95" s="66">
        <f t="shared" si="16"/>
        <v>0</v>
      </c>
      <c r="J95" s="66">
        <f t="shared" si="16"/>
        <v>0</v>
      </c>
      <c r="K95" s="66">
        <f t="shared" si="16"/>
        <v>0</v>
      </c>
      <c r="L95" s="66">
        <f t="shared" si="16"/>
        <v>0</v>
      </c>
      <c r="M95" s="254">
        <f t="shared" si="16"/>
        <v>0</v>
      </c>
      <c r="O95" s="4">
        <f>SUM(O86:O94)</f>
        <v>0</v>
      </c>
    </row>
    <row r="96" spans="1:15" s="7" customFormat="1" ht="12.75" x14ac:dyDescent="0.2">
      <c r="A96" s="91" t="s">
        <v>84</v>
      </c>
      <c r="B96" s="22" t="s">
        <v>85</v>
      </c>
      <c r="C96" s="297"/>
      <c r="D96" s="11"/>
      <c r="E96" s="11"/>
      <c r="F96" s="11"/>
      <c r="G96" s="11"/>
      <c r="H96" s="11"/>
      <c r="I96" s="11"/>
      <c r="J96" s="11"/>
      <c r="K96" s="11"/>
      <c r="L96" s="11"/>
      <c r="M96" s="11"/>
      <c r="O96" s="170"/>
    </row>
    <row r="97" spans="1:15" s="7" customFormat="1" ht="12.75" x14ac:dyDescent="0.2">
      <c r="A97" s="99"/>
      <c r="B97" s="511"/>
      <c r="C97" s="257"/>
      <c r="D97" s="145">
        <v>0</v>
      </c>
      <c r="E97" s="146">
        <v>0</v>
      </c>
      <c r="F97" s="147">
        <v>0</v>
      </c>
      <c r="G97" s="146">
        <v>0</v>
      </c>
      <c r="H97" s="147">
        <v>0</v>
      </c>
      <c r="I97" s="146">
        <v>0</v>
      </c>
      <c r="J97" s="147">
        <v>0</v>
      </c>
      <c r="K97" s="146">
        <v>0</v>
      </c>
      <c r="L97" s="147">
        <v>0</v>
      </c>
      <c r="M97" s="148">
        <v>0</v>
      </c>
      <c r="O97" s="167">
        <f t="shared" ref="O97:O105" si="17">SUM(D97:M97)</f>
        <v>0</v>
      </c>
    </row>
    <row r="98" spans="1:15" s="7" customFormat="1" ht="12.75" x14ac:dyDescent="0.2">
      <c r="A98" s="80"/>
      <c r="B98" s="511"/>
      <c r="C98" s="256"/>
      <c r="D98" s="149">
        <v>0</v>
      </c>
      <c r="E98" s="150">
        <v>0</v>
      </c>
      <c r="F98" s="151">
        <v>0</v>
      </c>
      <c r="G98" s="150">
        <v>0</v>
      </c>
      <c r="H98" s="151">
        <v>0</v>
      </c>
      <c r="I98" s="150">
        <v>0</v>
      </c>
      <c r="J98" s="151">
        <v>0</v>
      </c>
      <c r="K98" s="150">
        <v>0</v>
      </c>
      <c r="L98" s="151">
        <v>0</v>
      </c>
      <c r="M98" s="152">
        <v>0</v>
      </c>
      <c r="O98" s="168">
        <f t="shared" si="17"/>
        <v>0</v>
      </c>
    </row>
    <row r="99" spans="1:15" s="7" customFormat="1" ht="12.75" x14ac:dyDescent="0.2">
      <c r="A99" s="80"/>
      <c r="B99" s="511"/>
      <c r="C99" s="256"/>
      <c r="D99" s="149">
        <v>0</v>
      </c>
      <c r="E99" s="150">
        <v>0</v>
      </c>
      <c r="F99" s="151">
        <v>0</v>
      </c>
      <c r="G99" s="150">
        <v>0</v>
      </c>
      <c r="H99" s="151">
        <v>0</v>
      </c>
      <c r="I99" s="150">
        <v>0</v>
      </c>
      <c r="J99" s="151">
        <v>0</v>
      </c>
      <c r="K99" s="150">
        <v>0</v>
      </c>
      <c r="L99" s="151">
        <v>0</v>
      </c>
      <c r="M99" s="152">
        <v>0</v>
      </c>
      <c r="O99" s="168">
        <f t="shared" si="17"/>
        <v>0</v>
      </c>
    </row>
    <row r="100" spans="1:15" s="7" customFormat="1" ht="12.75" x14ac:dyDescent="0.2">
      <c r="A100" s="80"/>
      <c r="B100" s="511"/>
      <c r="C100" s="256"/>
      <c r="D100" s="149">
        <v>0</v>
      </c>
      <c r="E100" s="150">
        <v>0</v>
      </c>
      <c r="F100" s="151">
        <v>0</v>
      </c>
      <c r="G100" s="150">
        <v>0</v>
      </c>
      <c r="H100" s="151">
        <v>0</v>
      </c>
      <c r="I100" s="150">
        <v>0</v>
      </c>
      <c r="J100" s="151">
        <v>0</v>
      </c>
      <c r="K100" s="150">
        <v>0</v>
      </c>
      <c r="L100" s="151">
        <v>0</v>
      </c>
      <c r="M100" s="152">
        <v>0</v>
      </c>
      <c r="O100" s="168">
        <f t="shared" si="17"/>
        <v>0</v>
      </c>
    </row>
    <row r="101" spans="1:15" s="7" customFormat="1" ht="12.75" x14ac:dyDescent="0.2">
      <c r="A101" s="80"/>
      <c r="B101" s="511"/>
      <c r="C101" s="256"/>
      <c r="D101" s="149">
        <v>0</v>
      </c>
      <c r="E101" s="150">
        <v>0</v>
      </c>
      <c r="F101" s="151">
        <v>0</v>
      </c>
      <c r="G101" s="150">
        <v>0</v>
      </c>
      <c r="H101" s="151">
        <v>0</v>
      </c>
      <c r="I101" s="150">
        <v>0</v>
      </c>
      <c r="J101" s="151">
        <v>0</v>
      </c>
      <c r="K101" s="150">
        <v>0</v>
      </c>
      <c r="L101" s="151">
        <v>0</v>
      </c>
      <c r="M101" s="152">
        <v>0</v>
      </c>
      <c r="O101" s="168">
        <f t="shared" si="17"/>
        <v>0</v>
      </c>
    </row>
    <row r="102" spans="1:15" s="7" customFormat="1" ht="12.75" x14ac:dyDescent="0.2">
      <c r="A102" s="80"/>
      <c r="B102" s="511"/>
      <c r="C102" s="256"/>
      <c r="D102" s="149">
        <v>0</v>
      </c>
      <c r="E102" s="150">
        <v>0</v>
      </c>
      <c r="F102" s="151">
        <v>0</v>
      </c>
      <c r="G102" s="150">
        <v>0</v>
      </c>
      <c r="H102" s="151">
        <v>0</v>
      </c>
      <c r="I102" s="150">
        <v>0</v>
      </c>
      <c r="J102" s="151">
        <v>0</v>
      </c>
      <c r="K102" s="150">
        <v>0</v>
      </c>
      <c r="L102" s="151">
        <v>0</v>
      </c>
      <c r="M102" s="152">
        <v>0</v>
      </c>
      <c r="O102" s="168">
        <f>SUM(D102:M102)</f>
        <v>0</v>
      </c>
    </row>
    <row r="103" spans="1:15" s="7" customFormat="1" ht="12.75" x14ac:dyDescent="0.2">
      <c r="A103" s="80"/>
      <c r="B103" s="511"/>
      <c r="C103" s="256"/>
      <c r="D103" s="149">
        <v>0</v>
      </c>
      <c r="E103" s="150">
        <v>0</v>
      </c>
      <c r="F103" s="151">
        <v>0</v>
      </c>
      <c r="G103" s="150">
        <v>0</v>
      </c>
      <c r="H103" s="151">
        <v>0</v>
      </c>
      <c r="I103" s="150">
        <v>0</v>
      </c>
      <c r="J103" s="151">
        <v>0</v>
      </c>
      <c r="K103" s="150">
        <v>0</v>
      </c>
      <c r="L103" s="151">
        <v>0</v>
      </c>
      <c r="M103" s="152">
        <v>0</v>
      </c>
      <c r="O103" s="168">
        <f>SUM(D103:M103)</f>
        <v>0</v>
      </c>
    </row>
    <row r="104" spans="1:15" s="7" customFormat="1" ht="12.75" x14ac:dyDescent="0.2">
      <c r="A104" s="80"/>
      <c r="B104" s="511"/>
      <c r="C104" s="256"/>
      <c r="D104" s="149">
        <v>0</v>
      </c>
      <c r="E104" s="150">
        <v>0</v>
      </c>
      <c r="F104" s="151">
        <v>0</v>
      </c>
      <c r="G104" s="150">
        <v>0</v>
      </c>
      <c r="H104" s="151">
        <v>0</v>
      </c>
      <c r="I104" s="150">
        <v>0</v>
      </c>
      <c r="J104" s="151">
        <v>0</v>
      </c>
      <c r="K104" s="150">
        <v>0</v>
      </c>
      <c r="L104" s="151">
        <v>0</v>
      </c>
      <c r="M104" s="152">
        <v>0</v>
      </c>
      <c r="O104" s="168">
        <f>SUM(D104:M104)</f>
        <v>0</v>
      </c>
    </row>
    <row r="105" spans="1:15" s="7" customFormat="1" ht="12.75" x14ac:dyDescent="0.2">
      <c r="A105" s="100"/>
      <c r="B105" s="511"/>
      <c r="C105" s="256"/>
      <c r="D105" s="149">
        <v>0</v>
      </c>
      <c r="E105" s="150">
        <v>0</v>
      </c>
      <c r="F105" s="151">
        <v>0</v>
      </c>
      <c r="G105" s="150">
        <v>0</v>
      </c>
      <c r="H105" s="151">
        <v>0</v>
      </c>
      <c r="I105" s="150">
        <v>0</v>
      </c>
      <c r="J105" s="151">
        <v>0</v>
      </c>
      <c r="K105" s="150">
        <v>0</v>
      </c>
      <c r="L105" s="151">
        <v>0</v>
      </c>
      <c r="M105" s="152">
        <v>0</v>
      </c>
      <c r="O105" s="303">
        <f t="shared" si="17"/>
        <v>0</v>
      </c>
    </row>
    <row r="106" spans="1:15" s="7" customFormat="1" ht="13.5" thickBot="1" x14ac:dyDescent="0.25">
      <c r="A106" s="84" t="s">
        <v>87</v>
      </c>
      <c r="B106" s="30" t="s">
        <v>88</v>
      </c>
      <c r="C106" s="250"/>
      <c r="D106" s="315">
        <f t="shared" ref="D106:M106" si="18">SUM(D97:D105)</f>
        <v>0</v>
      </c>
      <c r="E106" s="315">
        <f t="shared" si="18"/>
        <v>0</v>
      </c>
      <c r="F106" s="315">
        <f t="shared" si="18"/>
        <v>0</v>
      </c>
      <c r="G106" s="315">
        <f t="shared" si="18"/>
        <v>0</v>
      </c>
      <c r="H106" s="315">
        <f t="shared" si="18"/>
        <v>0</v>
      </c>
      <c r="I106" s="315">
        <f t="shared" si="18"/>
        <v>0</v>
      </c>
      <c r="J106" s="315">
        <f t="shared" si="18"/>
        <v>0</v>
      </c>
      <c r="K106" s="315">
        <f t="shared" si="18"/>
        <v>0</v>
      </c>
      <c r="L106" s="315">
        <f t="shared" si="18"/>
        <v>0</v>
      </c>
      <c r="M106" s="349">
        <f t="shared" si="18"/>
        <v>0</v>
      </c>
      <c r="O106" s="4">
        <f>SUM(O97:O105)</f>
        <v>0</v>
      </c>
    </row>
    <row r="107" spans="1:15" s="7" customFormat="1" ht="12.75" x14ac:dyDescent="0.2">
      <c r="A107" s="91" t="s">
        <v>90</v>
      </c>
      <c r="B107" s="15" t="s">
        <v>91</v>
      </c>
      <c r="C107" s="297"/>
      <c r="D107" s="11"/>
      <c r="E107" s="11"/>
      <c r="F107" s="11"/>
      <c r="G107" s="11"/>
      <c r="H107" s="11"/>
      <c r="I107" s="11"/>
      <c r="J107" s="11"/>
      <c r="K107" s="11"/>
      <c r="L107" s="11"/>
      <c r="M107" s="11"/>
      <c r="O107" s="170"/>
    </row>
    <row r="108" spans="1:15" s="7" customFormat="1" ht="12.75" x14ac:dyDescent="0.2">
      <c r="A108" s="89"/>
      <c r="B108" s="701"/>
      <c r="C108" s="257"/>
      <c r="D108" s="147">
        <v>0</v>
      </c>
      <c r="E108" s="146">
        <v>0</v>
      </c>
      <c r="F108" s="147">
        <v>0</v>
      </c>
      <c r="G108" s="146">
        <v>0</v>
      </c>
      <c r="H108" s="147">
        <v>0</v>
      </c>
      <c r="I108" s="146">
        <v>0</v>
      </c>
      <c r="J108" s="147">
        <v>0</v>
      </c>
      <c r="K108" s="146">
        <v>0</v>
      </c>
      <c r="L108" s="147">
        <v>0</v>
      </c>
      <c r="M108" s="148">
        <v>0</v>
      </c>
      <c r="O108" s="167">
        <f t="shared" ref="O108:O116" si="19">SUM(D108:M108)</f>
        <v>0</v>
      </c>
    </row>
    <row r="109" spans="1:15" s="7" customFormat="1" ht="12.75" x14ac:dyDescent="0.2">
      <c r="A109" s="86"/>
      <c r="B109" s="701"/>
      <c r="C109" s="257"/>
      <c r="D109" s="151">
        <v>0</v>
      </c>
      <c r="E109" s="150">
        <v>0</v>
      </c>
      <c r="F109" s="151">
        <v>0</v>
      </c>
      <c r="G109" s="150">
        <v>0</v>
      </c>
      <c r="H109" s="151">
        <v>0</v>
      </c>
      <c r="I109" s="150">
        <v>0</v>
      </c>
      <c r="J109" s="151">
        <v>0</v>
      </c>
      <c r="K109" s="150">
        <v>0</v>
      </c>
      <c r="L109" s="151">
        <v>0</v>
      </c>
      <c r="M109" s="152">
        <v>0</v>
      </c>
      <c r="O109" s="168">
        <f t="shared" si="19"/>
        <v>0</v>
      </c>
    </row>
    <row r="110" spans="1:15" s="7" customFormat="1" ht="12.75" x14ac:dyDescent="0.2">
      <c r="A110" s="86"/>
      <c r="B110" s="701"/>
      <c r="C110" s="256"/>
      <c r="D110" s="151">
        <v>0</v>
      </c>
      <c r="E110" s="150">
        <v>0</v>
      </c>
      <c r="F110" s="151">
        <v>0</v>
      </c>
      <c r="G110" s="150">
        <v>0</v>
      </c>
      <c r="H110" s="151">
        <v>0</v>
      </c>
      <c r="I110" s="150">
        <v>0</v>
      </c>
      <c r="J110" s="151">
        <v>0</v>
      </c>
      <c r="K110" s="150">
        <v>0</v>
      </c>
      <c r="L110" s="151">
        <v>0</v>
      </c>
      <c r="M110" s="152">
        <v>0</v>
      </c>
      <c r="O110" s="168">
        <f t="shared" si="19"/>
        <v>0</v>
      </c>
    </row>
    <row r="111" spans="1:15" s="7" customFormat="1" ht="12.75" x14ac:dyDescent="0.2">
      <c r="A111" s="86"/>
      <c r="B111" s="701"/>
      <c r="C111" s="256"/>
      <c r="D111" s="151">
        <v>0</v>
      </c>
      <c r="E111" s="150">
        <v>0</v>
      </c>
      <c r="F111" s="151">
        <v>0</v>
      </c>
      <c r="G111" s="150">
        <v>0</v>
      </c>
      <c r="H111" s="151">
        <v>0</v>
      </c>
      <c r="I111" s="150">
        <v>0</v>
      </c>
      <c r="J111" s="151">
        <v>0</v>
      </c>
      <c r="K111" s="150">
        <v>0</v>
      </c>
      <c r="L111" s="151">
        <v>0</v>
      </c>
      <c r="M111" s="152">
        <v>0</v>
      </c>
      <c r="O111" s="168">
        <f t="shared" si="19"/>
        <v>0</v>
      </c>
    </row>
    <row r="112" spans="1:15" s="7" customFormat="1" ht="12.75" x14ac:dyDescent="0.2">
      <c r="A112" s="86"/>
      <c r="B112" s="701"/>
      <c r="C112" s="256"/>
      <c r="D112" s="151">
        <v>0</v>
      </c>
      <c r="E112" s="150">
        <v>0</v>
      </c>
      <c r="F112" s="151">
        <v>0</v>
      </c>
      <c r="G112" s="150">
        <v>0</v>
      </c>
      <c r="H112" s="151">
        <v>0</v>
      </c>
      <c r="I112" s="150">
        <v>0</v>
      </c>
      <c r="J112" s="151">
        <v>0</v>
      </c>
      <c r="K112" s="150">
        <v>0</v>
      </c>
      <c r="L112" s="151">
        <v>0</v>
      </c>
      <c r="M112" s="152">
        <v>0</v>
      </c>
      <c r="O112" s="168">
        <f t="shared" si="19"/>
        <v>0</v>
      </c>
    </row>
    <row r="113" spans="1:15" s="7" customFormat="1" ht="12.75" x14ac:dyDescent="0.2">
      <c r="A113" s="86"/>
      <c r="B113" s="701"/>
      <c r="C113" s="256"/>
      <c r="D113" s="151">
        <v>0</v>
      </c>
      <c r="E113" s="150">
        <v>0</v>
      </c>
      <c r="F113" s="151">
        <v>0</v>
      </c>
      <c r="G113" s="150">
        <v>0</v>
      </c>
      <c r="H113" s="151">
        <v>0</v>
      </c>
      <c r="I113" s="150">
        <v>0</v>
      </c>
      <c r="J113" s="151">
        <v>0</v>
      </c>
      <c r="K113" s="150">
        <v>0</v>
      </c>
      <c r="L113" s="151">
        <v>0</v>
      </c>
      <c r="M113" s="152">
        <v>0</v>
      </c>
      <c r="O113" s="168">
        <f>SUM(D113:M113)</f>
        <v>0</v>
      </c>
    </row>
    <row r="114" spans="1:15" s="7" customFormat="1" ht="12.75" x14ac:dyDescent="0.2">
      <c r="A114" s="86"/>
      <c r="B114" s="701"/>
      <c r="C114" s="256"/>
      <c r="D114" s="149">
        <v>0</v>
      </c>
      <c r="E114" s="150">
        <v>0</v>
      </c>
      <c r="F114" s="151">
        <v>0</v>
      </c>
      <c r="G114" s="150">
        <v>0</v>
      </c>
      <c r="H114" s="151">
        <v>0</v>
      </c>
      <c r="I114" s="150">
        <v>0</v>
      </c>
      <c r="J114" s="151">
        <v>0</v>
      </c>
      <c r="K114" s="150">
        <v>0</v>
      </c>
      <c r="L114" s="151">
        <v>0</v>
      </c>
      <c r="M114" s="152">
        <v>0</v>
      </c>
      <c r="O114" s="168">
        <f>SUM(D114:M114)</f>
        <v>0</v>
      </c>
    </row>
    <row r="115" spans="1:15" s="7" customFormat="1" ht="12.75" x14ac:dyDescent="0.2">
      <c r="A115" s="86"/>
      <c r="B115" s="701"/>
      <c r="C115" s="256"/>
      <c r="D115" s="149">
        <v>0</v>
      </c>
      <c r="E115" s="150">
        <v>0</v>
      </c>
      <c r="F115" s="151">
        <v>0</v>
      </c>
      <c r="G115" s="150">
        <v>0</v>
      </c>
      <c r="H115" s="151">
        <v>0</v>
      </c>
      <c r="I115" s="150">
        <v>0</v>
      </c>
      <c r="J115" s="151">
        <v>0</v>
      </c>
      <c r="K115" s="150">
        <v>0</v>
      </c>
      <c r="L115" s="151">
        <v>0</v>
      </c>
      <c r="M115" s="152">
        <v>0</v>
      </c>
      <c r="O115" s="168">
        <f>SUM(D115:M115)</f>
        <v>0</v>
      </c>
    </row>
    <row r="116" spans="1:15" s="7" customFormat="1" ht="12.75" x14ac:dyDescent="0.2">
      <c r="A116" s="87"/>
      <c r="B116" s="702"/>
      <c r="C116" s="264"/>
      <c r="D116" s="149">
        <v>0</v>
      </c>
      <c r="E116" s="150">
        <v>0</v>
      </c>
      <c r="F116" s="151">
        <v>0</v>
      </c>
      <c r="G116" s="150">
        <v>0</v>
      </c>
      <c r="H116" s="151">
        <v>0</v>
      </c>
      <c r="I116" s="150">
        <v>0</v>
      </c>
      <c r="J116" s="151">
        <v>0</v>
      </c>
      <c r="K116" s="150">
        <v>0</v>
      </c>
      <c r="L116" s="151">
        <v>0</v>
      </c>
      <c r="M116" s="152">
        <v>0</v>
      </c>
      <c r="O116" s="303">
        <f t="shared" si="19"/>
        <v>0</v>
      </c>
    </row>
    <row r="117" spans="1:15" s="7" customFormat="1" ht="12.75" x14ac:dyDescent="0.2">
      <c r="A117" s="657" t="s">
        <v>93</v>
      </c>
      <c r="B117" s="658" t="s">
        <v>94</v>
      </c>
      <c r="C117" s="660"/>
      <c r="D117" s="662">
        <f t="shared" ref="D117:M117" si="20">SUM(D108:D116)</f>
        <v>0</v>
      </c>
      <c r="E117" s="664">
        <f t="shared" si="20"/>
        <v>0</v>
      </c>
      <c r="F117" s="664">
        <f t="shared" si="20"/>
        <v>0</v>
      </c>
      <c r="G117" s="664">
        <f t="shared" si="20"/>
        <v>0</v>
      </c>
      <c r="H117" s="664">
        <f t="shared" si="20"/>
        <v>0</v>
      </c>
      <c r="I117" s="664">
        <f t="shared" si="20"/>
        <v>0</v>
      </c>
      <c r="J117" s="664">
        <f t="shared" si="20"/>
        <v>0</v>
      </c>
      <c r="K117" s="664">
        <f t="shared" si="20"/>
        <v>0</v>
      </c>
      <c r="L117" s="664">
        <f t="shared" si="20"/>
        <v>0</v>
      </c>
      <c r="M117" s="665">
        <f t="shared" si="20"/>
        <v>0</v>
      </c>
      <c r="O117" s="666">
        <f>SUM(O108:O116)</f>
        <v>0</v>
      </c>
    </row>
    <row r="118" spans="1:15" s="7" customFormat="1" ht="13.5" thickBot="1" x14ac:dyDescent="0.25">
      <c r="A118" s="656" t="s">
        <v>96</v>
      </c>
      <c r="B118" s="62" t="s">
        <v>97</v>
      </c>
      <c r="C118" s="659"/>
      <c r="D118" s="661">
        <f>SUM(D84,D95,D106,D117)</f>
        <v>0</v>
      </c>
      <c r="E118" s="661">
        <f t="shared" ref="E118:M118" si="21">SUM(E84,E95,E106,E117)</f>
        <v>0</v>
      </c>
      <c r="F118" s="661">
        <f t="shared" si="21"/>
        <v>0</v>
      </c>
      <c r="G118" s="661">
        <f t="shared" si="21"/>
        <v>0</v>
      </c>
      <c r="H118" s="661">
        <f t="shared" si="21"/>
        <v>0</v>
      </c>
      <c r="I118" s="661">
        <f t="shared" si="21"/>
        <v>0</v>
      </c>
      <c r="J118" s="661">
        <f t="shared" si="21"/>
        <v>0</v>
      </c>
      <c r="K118" s="661">
        <f t="shared" si="21"/>
        <v>0</v>
      </c>
      <c r="L118" s="661">
        <f t="shared" si="21"/>
        <v>0</v>
      </c>
      <c r="M118" s="663">
        <f t="shared" si="21"/>
        <v>0</v>
      </c>
      <c r="N118" s="644"/>
      <c r="O118" s="663">
        <f>SUM(O84,O95,O106,O117)</f>
        <v>0</v>
      </c>
    </row>
    <row r="119" spans="1:15" s="7" customFormat="1" ht="21.75" customHeight="1" x14ac:dyDescent="0.2">
      <c r="A119" s="484" t="s">
        <v>99</v>
      </c>
      <c r="B119" s="485" t="s">
        <v>100</v>
      </c>
      <c r="C119" s="297"/>
      <c r="D119" s="506"/>
      <c r="E119" s="506"/>
      <c r="F119" s="506"/>
      <c r="G119" s="506"/>
      <c r="H119" s="506"/>
      <c r="I119" s="506"/>
      <c r="J119" s="506"/>
      <c r="K119" s="506"/>
      <c r="L119" s="506"/>
      <c r="M119" s="506"/>
      <c r="O119" s="507"/>
    </row>
    <row r="120" spans="1:15" s="7" customFormat="1" ht="45.75" customHeight="1" x14ac:dyDescent="0.2">
      <c r="A120" s="486"/>
      <c r="B120" s="700"/>
      <c r="C120" s="708"/>
      <c r="D120" s="487">
        <v>0</v>
      </c>
      <c r="E120" s="488">
        <v>0</v>
      </c>
      <c r="F120" s="489">
        <v>0</v>
      </c>
      <c r="G120" s="488">
        <v>0</v>
      </c>
      <c r="H120" s="489">
        <v>0</v>
      </c>
      <c r="I120" s="488">
        <v>0</v>
      </c>
      <c r="J120" s="489">
        <v>0</v>
      </c>
      <c r="K120" s="488">
        <v>0</v>
      </c>
      <c r="L120" s="489">
        <v>0</v>
      </c>
      <c r="M120" s="490">
        <v>0</v>
      </c>
      <c r="O120" s="497">
        <f t="shared" ref="O120:O125" si="22">SUM(D120:M120)</f>
        <v>0</v>
      </c>
    </row>
    <row r="121" spans="1:15" s="7" customFormat="1" ht="12.75" x14ac:dyDescent="0.2">
      <c r="A121" s="533"/>
      <c r="B121" s="700"/>
      <c r="C121" s="709"/>
      <c r="D121" s="493">
        <v>0</v>
      </c>
      <c r="E121" s="494">
        <v>0</v>
      </c>
      <c r="F121" s="495">
        <v>0</v>
      </c>
      <c r="G121" s="494">
        <v>0</v>
      </c>
      <c r="H121" s="495">
        <v>0</v>
      </c>
      <c r="I121" s="494">
        <v>0</v>
      </c>
      <c r="J121" s="495">
        <v>0</v>
      </c>
      <c r="K121" s="494">
        <v>0</v>
      </c>
      <c r="L121" s="495">
        <v>0</v>
      </c>
      <c r="M121" s="496">
        <v>0</v>
      </c>
      <c r="O121" s="497">
        <f t="shared" si="22"/>
        <v>0</v>
      </c>
    </row>
    <row r="122" spans="1:15" s="7" customFormat="1" ht="12.75" x14ac:dyDescent="0.2">
      <c r="A122" s="533"/>
      <c r="B122" s="700"/>
      <c r="C122" s="709"/>
      <c r="D122" s="493">
        <v>0</v>
      </c>
      <c r="E122" s="494">
        <v>0</v>
      </c>
      <c r="F122" s="495">
        <v>0</v>
      </c>
      <c r="G122" s="494">
        <v>0</v>
      </c>
      <c r="H122" s="495">
        <v>0</v>
      </c>
      <c r="I122" s="494">
        <v>0</v>
      </c>
      <c r="J122" s="495">
        <v>0</v>
      </c>
      <c r="K122" s="494">
        <v>0</v>
      </c>
      <c r="L122" s="495">
        <v>0</v>
      </c>
      <c r="M122" s="496">
        <v>0</v>
      </c>
      <c r="O122" s="497">
        <f t="shared" si="22"/>
        <v>0</v>
      </c>
    </row>
    <row r="123" spans="1:15" s="7" customFormat="1" ht="12.75" x14ac:dyDescent="0.2">
      <c r="A123" s="533"/>
      <c r="B123" s="700"/>
      <c r="C123" s="709"/>
      <c r="D123" s="493">
        <v>0</v>
      </c>
      <c r="E123" s="494">
        <v>0</v>
      </c>
      <c r="F123" s="495">
        <v>0</v>
      </c>
      <c r="G123" s="494">
        <v>0</v>
      </c>
      <c r="H123" s="495">
        <v>0</v>
      </c>
      <c r="I123" s="494">
        <v>0</v>
      </c>
      <c r="J123" s="495">
        <v>0</v>
      </c>
      <c r="K123" s="494">
        <v>0</v>
      </c>
      <c r="L123" s="495">
        <v>0</v>
      </c>
      <c r="M123" s="496">
        <v>0</v>
      </c>
      <c r="O123" s="497">
        <f t="shared" si="22"/>
        <v>0</v>
      </c>
    </row>
    <row r="124" spans="1:15" s="7" customFormat="1" ht="12.75" x14ac:dyDescent="0.2">
      <c r="A124" s="533"/>
      <c r="B124" s="700"/>
      <c r="C124" s="709"/>
      <c r="D124" s="493">
        <v>0</v>
      </c>
      <c r="E124" s="494">
        <v>0</v>
      </c>
      <c r="F124" s="495">
        <v>0</v>
      </c>
      <c r="G124" s="494">
        <v>0</v>
      </c>
      <c r="H124" s="495">
        <v>0</v>
      </c>
      <c r="I124" s="494">
        <v>0</v>
      </c>
      <c r="J124" s="495">
        <v>0</v>
      </c>
      <c r="K124" s="494">
        <v>0</v>
      </c>
      <c r="L124" s="495">
        <v>0</v>
      </c>
      <c r="M124" s="496">
        <v>0</v>
      </c>
      <c r="O124" s="497">
        <f t="shared" si="22"/>
        <v>0</v>
      </c>
    </row>
    <row r="125" spans="1:15" s="7" customFormat="1" ht="12.75" x14ac:dyDescent="0.2">
      <c r="A125" s="533"/>
      <c r="B125" s="700"/>
      <c r="C125" s="709"/>
      <c r="D125" s="493">
        <v>0</v>
      </c>
      <c r="E125" s="494">
        <v>0</v>
      </c>
      <c r="F125" s="495">
        <v>0</v>
      </c>
      <c r="G125" s="494">
        <v>0</v>
      </c>
      <c r="H125" s="495">
        <v>0</v>
      </c>
      <c r="I125" s="494">
        <v>0</v>
      </c>
      <c r="J125" s="495">
        <v>0</v>
      </c>
      <c r="K125" s="494">
        <v>0</v>
      </c>
      <c r="L125" s="495">
        <v>0</v>
      </c>
      <c r="M125" s="496">
        <v>0</v>
      </c>
      <c r="O125" s="497">
        <f t="shared" si="22"/>
        <v>0</v>
      </c>
    </row>
    <row r="126" spans="1:15" s="7" customFormat="1" ht="13.5" thickBot="1" x14ac:dyDescent="0.25">
      <c r="A126" s="498" t="s">
        <v>102</v>
      </c>
      <c r="B126" s="499" t="s">
        <v>452</v>
      </c>
      <c r="C126" s="710"/>
      <c r="D126" s="500">
        <f t="shared" ref="D126:M126" si="23">SUM(D120:D125)</f>
        <v>0</v>
      </c>
      <c r="E126" s="501">
        <f t="shared" si="23"/>
        <v>0</v>
      </c>
      <c r="F126" s="501">
        <f t="shared" si="23"/>
        <v>0</v>
      </c>
      <c r="G126" s="501">
        <f t="shared" si="23"/>
        <v>0</v>
      </c>
      <c r="H126" s="501">
        <f t="shared" si="23"/>
        <v>0</v>
      </c>
      <c r="I126" s="501">
        <f t="shared" si="23"/>
        <v>0</v>
      </c>
      <c r="J126" s="501">
        <f t="shared" si="23"/>
        <v>0</v>
      </c>
      <c r="K126" s="501">
        <f t="shared" si="23"/>
        <v>0</v>
      </c>
      <c r="L126" s="501">
        <f t="shared" si="23"/>
        <v>0</v>
      </c>
      <c r="M126" s="502">
        <f t="shared" si="23"/>
        <v>0</v>
      </c>
      <c r="O126" s="503">
        <f>SUM(O120:O125)</f>
        <v>0</v>
      </c>
    </row>
    <row r="127" spans="1:15" s="7" customFormat="1" ht="12.75" x14ac:dyDescent="0.2">
      <c r="A127" s="504" t="s">
        <v>105</v>
      </c>
      <c r="B127" s="505" t="s">
        <v>106</v>
      </c>
      <c r="C127" s="297"/>
      <c r="D127" s="506"/>
      <c r="E127" s="506"/>
      <c r="F127" s="506"/>
      <c r="G127" s="506"/>
      <c r="H127" s="506"/>
      <c r="I127" s="506"/>
      <c r="J127" s="506"/>
      <c r="K127" s="506"/>
      <c r="L127" s="506"/>
      <c r="M127" s="506"/>
      <c r="O127" s="507"/>
    </row>
    <row r="128" spans="1:15" s="7" customFormat="1" ht="12.75" x14ac:dyDescent="0.2">
      <c r="A128" s="486" t="s">
        <v>108</v>
      </c>
      <c r="B128" s="512" t="s">
        <v>453</v>
      </c>
      <c r="C128" s="711"/>
      <c r="D128" s="487">
        <v>0</v>
      </c>
      <c r="E128" s="488">
        <v>0</v>
      </c>
      <c r="F128" s="489">
        <v>0</v>
      </c>
      <c r="G128" s="488">
        <v>0</v>
      </c>
      <c r="H128" s="489">
        <v>0</v>
      </c>
      <c r="I128" s="488">
        <v>0</v>
      </c>
      <c r="J128" s="489">
        <v>0</v>
      </c>
      <c r="K128" s="488">
        <v>0</v>
      </c>
      <c r="L128" s="489">
        <v>0</v>
      </c>
      <c r="M128" s="490">
        <v>0</v>
      </c>
      <c r="O128" s="491">
        <f t="shared" ref="O128:O129" si="24">SUM(D128:M128)</f>
        <v>0</v>
      </c>
    </row>
    <row r="129" spans="1:4813" s="7" customFormat="1" ht="12.75" x14ac:dyDescent="0.2">
      <c r="A129" s="492" t="s">
        <v>111</v>
      </c>
      <c r="B129" s="512" t="s">
        <v>454</v>
      </c>
      <c r="C129" s="712"/>
      <c r="D129" s="493">
        <v>0</v>
      </c>
      <c r="E129" s="494">
        <v>0</v>
      </c>
      <c r="F129" s="495">
        <v>0</v>
      </c>
      <c r="G129" s="494">
        <v>0</v>
      </c>
      <c r="H129" s="495">
        <v>0</v>
      </c>
      <c r="I129" s="494">
        <v>0</v>
      </c>
      <c r="J129" s="495">
        <v>0</v>
      </c>
      <c r="K129" s="494">
        <v>0</v>
      </c>
      <c r="L129" s="495">
        <v>0</v>
      </c>
      <c r="M129" s="496">
        <v>0</v>
      </c>
      <c r="O129" s="497">
        <f t="shared" si="24"/>
        <v>0</v>
      </c>
    </row>
    <row r="130" spans="1:4813" s="667" customFormat="1" ht="25.5" customHeight="1" thickBot="1" x14ac:dyDescent="0.25">
      <c r="A130" s="498" t="s">
        <v>113</v>
      </c>
      <c r="B130" s="499" t="s">
        <v>114</v>
      </c>
      <c r="C130" s="713"/>
      <c r="D130" s="500">
        <f t="shared" ref="D130:M130" si="25">SUM(D128:D129)</f>
        <v>0</v>
      </c>
      <c r="E130" s="501">
        <f t="shared" si="25"/>
        <v>0</v>
      </c>
      <c r="F130" s="501">
        <f t="shared" si="25"/>
        <v>0</v>
      </c>
      <c r="G130" s="501">
        <f t="shared" si="25"/>
        <v>0</v>
      </c>
      <c r="H130" s="501">
        <f t="shared" si="25"/>
        <v>0</v>
      </c>
      <c r="I130" s="501">
        <f t="shared" si="25"/>
        <v>0</v>
      </c>
      <c r="J130" s="501">
        <f t="shared" si="25"/>
        <v>0</v>
      </c>
      <c r="K130" s="501">
        <f t="shared" si="25"/>
        <v>0</v>
      </c>
      <c r="L130" s="501">
        <f t="shared" si="25"/>
        <v>0</v>
      </c>
      <c r="M130" s="502">
        <f t="shared" si="25"/>
        <v>0</v>
      </c>
      <c r="N130" s="7"/>
      <c r="O130" s="503">
        <f>SUM(O128:O129)</f>
        <v>0</v>
      </c>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c r="JY130" s="7"/>
      <c r="JZ130" s="7"/>
      <c r="KA130" s="7"/>
      <c r="KB130" s="7"/>
      <c r="KC130" s="7"/>
      <c r="KD130" s="7"/>
      <c r="KE130" s="7"/>
      <c r="KF130" s="7"/>
      <c r="KG130" s="7"/>
      <c r="KH130" s="7"/>
      <c r="KI130" s="7"/>
      <c r="KJ130" s="7"/>
      <c r="KK130" s="7"/>
      <c r="KL130" s="7"/>
      <c r="KM130" s="7"/>
      <c r="KN130" s="7"/>
      <c r="KO130" s="7"/>
      <c r="KP130" s="7"/>
      <c r="KQ130" s="7"/>
      <c r="KR130" s="7"/>
      <c r="KS130" s="7"/>
      <c r="KT130" s="7"/>
      <c r="KU130" s="7"/>
      <c r="KV130" s="7"/>
      <c r="KW130" s="7"/>
      <c r="KX130" s="7"/>
      <c r="KY130" s="7"/>
      <c r="KZ130" s="7"/>
      <c r="LA130" s="7"/>
      <c r="LB130" s="7"/>
      <c r="LC130" s="7"/>
      <c r="LD130" s="7"/>
      <c r="LE130" s="7"/>
      <c r="LF130" s="7"/>
      <c r="LG130" s="7"/>
      <c r="LH130" s="7"/>
      <c r="LI130" s="7"/>
      <c r="LJ130" s="7"/>
      <c r="LK130" s="7"/>
      <c r="LL130" s="7"/>
      <c r="LM130" s="7"/>
      <c r="LN130" s="7"/>
      <c r="LO130" s="7"/>
      <c r="LP130" s="7"/>
      <c r="LQ130" s="7"/>
      <c r="LR130" s="7"/>
      <c r="LS130" s="7"/>
      <c r="LT130" s="7"/>
      <c r="LU130" s="7"/>
      <c r="LV130" s="7"/>
      <c r="LW130" s="7"/>
      <c r="LX130" s="7"/>
      <c r="LY130" s="7"/>
      <c r="LZ130" s="7"/>
      <c r="MA130" s="7"/>
      <c r="MB130" s="7"/>
      <c r="MC130" s="7"/>
      <c r="MD130" s="7"/>
      <c r="ME130" s="7"/>
      <c r="MF130" s="7"/>
      <c r="MG130" s="7"/>
      <c r="MH130" s="7"/>
      <c r="MI130" s="7"/>
      <c r="MJ130" s="7"/>
      <c r="MK130" s="7"/>
      <c r="ML130" s="7"/>
      <c r="MM130" s="7"/>
      <c r="MN130" s="7"/>
      <c r="MO130" s="7"/>
      <c r="MP130" s="7"/>
      <c r="MQ130" s="7"/>
      <c r="MR130" s="7"/>
      <c r="MS130" s="7"/>
      <c r="MT130" s="7"/>
      <c r="MU130" s="7"/>
      <c r="MV130" s="7"/>
      <c r="MW130" s="7"/>
      <c r="MX130" s="7"/>
      <c r="MY130" s="7"/>
      <c r="MZ130" s="7"/>
      <c r="NA130" s="7"/>
      <c r="NB130" s="7"/>
      <c r="NC130" s="7"/>
      <c r="ND130" s="7"/>
      <c r="NE130" s="7"/>
      <c r="NF130" s="7"/>
      <c r="NG130" s="7"/>
      <c r="NH130" s="7"/>
      <c r="NI130" s="7"/>
      <c r="NJ130" s="7"/>
      <c r="NK130" s="7"/>
      <c r="NL130" s="7"/>
      <c r="NM130" s="7"/>
      <c r="NN130" s="7"/>
      <c r="NO130" s="7"/>
      <c r="NP130" s="7"/>
      <c r="NQ130" s="7"/>
      <c r="NR130" s="7"/>
      <c r="NS130" s="7"/>
      <c r="NT130" s="7"/>
      <c r="NU130" s="7"/>
      <c r="NV130" s="7"/>
      <c r="NW130" s="7"/>
      <c r="NX130" s="7"/>
      <c r="NY130" s="7"/>
      <c r="NZ130" s="7"/>
      <c r="OA130" s="7"/>
      <c r="OB130" s="7"/>
      <c r="OC130" s="7"/>
      <c r="OD130" s="7"/>
      <c r="OE130" s="7"/>
      <c r="OF130" s="7"/>
      <c r="OG130" s="7"/>
      <c r="OH130" s="7"/>
      <c r="OI130" s="7"/>
      <c r="OJ130" s="7"/>
      <c r="OK130" s="7"/>
      <c r="OL130" s="7"/>
      <c r="OM130" s="7"/>
      <c r="ON130" s="7"/>
      <c r="OO130" s="7"/>
      <c r="OP130" s="7"/>
      <c r="OQ130" s="7"/>
      <c r="OR130" s="7"/>
      <c r="OS130" s="7"/>
      <c r="OT130" s="7"/>
      <c r="OU130" s="7"/>
      <c r="OV130" s="7"/>
      <c r="OW130" s="7"/>
      <c r="OX130" s="7"/>
      <c r="OY130" s="7"/>
      <c r="OZ130" s="7"/>
      <c r="PA130" s="7"/>
      <c r="PB130" s="7"/>
      <c r="PC130" s="7"/>
      <c r="PD130" s="7"/>
      <c r="PE130" s="7"/>
      <c r="PF130" s="7"/>
      <c r="PG130" s="7"/>
      <c r="PH130" s="7"/>
      <c r="PI130" s="7"/>
      <c r="PJ130" s="7"/>
      <c r="PK130" s="7"/>
      <c r="PL130" s="7"/>
      <c r="PM130" s="7"/>
      <c r="PN130" s="7"/>
      <c r="PO130" s="7"/>
      <c r="PP130" s="7"/>
      <c r="PQ130" s="7"/>
      <c r="PR130" s="7"/>
      <c r="PS130" s="7"/>
      <c r="PT130" s="7"/>
      <c r="PU130" s="7"/>
      <c r="PV130" s="7"/>
      <c r="PW130" s="7"/>
      <c r="PX130" s="7"/>
      <c r="PY130" s="7"/>
      <c r="PZ130" s="7"/>
      <c r="QA130" s="7"/>
      <c r="QB130" s="7"/>
      <c r="QC130" s="7"/>
      <c r="QD130" s="7"/>
      <c r="QE130" s="7"/>
      <c r="QF130" s="7"/>
      <c r="QG130" s="7"/>
      <c r="QH130" s="7"/>
      <c r="QI130" s="7"/>
      <c r="QJ130" s="7"/>
      <c r="QK130" s="7"/>
      <c r="QL130" s="7"/>
      <c r="QM130" s="7"/>
      <c r="QN130" s="7"/>
      <c r="QO130" s="7"/>
      <c r="QP130" s="7"/>
      <c r="QQ130" s="7"/>
      <c r="QR130" s="7"/>
      <c r="QS130" s="7"/>
      <c r="QT130" s="7"/>
      <c r="QU130" s="7"/>
      <c r="QV130" s="7"/>
      <c r="QW130" s="7"/>
      <c r="QX130" s="7"/>
      <c r="QY130" s="7"/>
      <c r="QZ130" s="7"/>
      <c r="RA130" s="7"/>
      <c r="RB130" s="7"/>
      <c r="RC130" s="7"/>
      <c r="RD130" s="7"/>
      <c r="RE130" s="7"/>
      <c r="RF130" s="7"/>
      <c r="RG130" s="7"/>
      <c r="RH130" s="7"/>
      <c r="RI130" s="7"/>
      <c r="RJ130" s="7"/>
      <c r="RK130" s="7"/>
      <c r="RL130" s="7"/>
      <c r="RM130" s="7"/>
      <c r="RN130" s="7"/>
      <c r="RO130" s="7"/>
      <c r="RP130" s="7"/>
      <c r="RQ130" s="7"/>
      <c r="RR130" s="7"/>
      <c r="RS130" s="7"/>
      <c r="RT130" s="7"/>
      <c r="RU130" s="7"/>
      <c r="RV130" s="7"/>
      <c r="RW130" s="7"/>
      <c r="RX130" s="7"/>
      <c r="RY130" s="7"/>
      <c r="RZ130" s="7"/>
      <c r="SA130" s="7"/>
      <c r="SB130" s="7"/>
      <c r="SC130" s="7"/>
      <c r="SD130" s="7"/>
      <c r="SE130" s="7"/>
      <c r="SF130" s="7"/>
      <c r="SG130" s="7"/>
      <c r="SH130" s="7"/>
      <c r="SI130" s="7"/>
      <c r="SJ130" s="7"/>
      <c r="SK130" s="7"/>
      <c r="SL130" s="7"/>
      <c r="SM130" s="7"/>
      <c r="SN130" s="7"/>
      <c r="SO130" s="7"/>
      <c r="SP130" s="7"/>
      <c r="SQ130" s="7"/>
      <c r="SR130" s="7"/>
      <c r="SS130" s="7"/>
      <c r="ST130" s="7"/>
      <c r="SU130" s="7"/>
      <c r="SV130" s="7"/>
      <c r="SW130" s="7"/>
      <c r="SX130" s="7"/>
      <c r="SY130" s="7"/>
      <c r="SZ130" s="7"/>
      <c r="TA130" s="7"/>
      <c r="TB130" s="7"/>
      <c r="TC130" s="7"/>
      <c r="TD130" s="7"/>
      <c r="TE130" s="7"/>
      <c r="TF130" s="7"/>
      <c r="TG130" s="7"/>
      <c r="TH130" s="7"/>
      <c r="TI130" s="7"/>
      <c r="TJ130" s="7"/>
      <c r="TK130" s="7"/>
      <c r="TL130" s="7"/>
      <c r="TM130" s="7"/>
      <c r="TN130" s="7"/>
      <c r="TO130" s="7"/>
      <c r="TP130" s="7"/>
      <c r="TQ130" s="7"/>
      <c r="TR130" s="7"/>
      <c r="TS130" s="7"/>
      <c r="TT130" s="7"/>
      <c r="TU130" s="7"/>
      <c r="TV130" s="7"/>
      <c r="TW130" s="7"/>
      <c r="TX130" s="7"/>
      <c r="TY130" s="7"/>
      <c r="TZ130" s="7"/>
      <c r="UA130" s="7"/>
      <c r="UB130" s="7"/>
      <c r="UC130" s="7"/>
      <c r="UD130" s="7"/>
      <c r="UE130" s="7"/>
      <c r="UF130" s="7"/>
      <c r="UG130" s="7"/>
      <c r="UH130" s="7"/>
      <c r="UI130" s="7"/>
      <c r="UJ130" s="7"/>
      <c r="UK130" s="7"/>
      <c r="UL130" s="7"/>
      <c r="UM130" s="7"/>
      <c r="UN130" s="7"/>
      <c r="UO130" s="7"/>
      <c r="UP130" s="7"/>
      <c r="UQ130" s="7"/>
      <c r="UR130" s="7"/>
      <c r="US130" s="7"/>
      <c r="UT130" s="7"/>
      <c r="UU130" s="7"/>
      <c r="UV130" s="7"/>
      <c r="UW130" s="7"/>
      <c r="UX130" s="7"/>
      <c r="UY130" s="7"/>
      <c r="UZ130" s="7"/>
      <c r="VA130" s="7"/>
      <c r="VB130" s="7"/>
      <c r="VC130" s="7"/>
      <c r="VD130" s="7"/>
      <c r="VE130" s="7"/>
      <c r="VF130" s="7"/>
      <c r="VG130" s="7"/>
      <c r="VH130" s="7"/>
      <c r="VI130" s="7"/>
      <c r="VJ130" s="7"/>
      <c r="VK130" s="7"/>
      <c r="VL130" s="7"/>
      <c r="VM130" s="7"/>
      <c r="VN130" s="7"/>
      <c r="VO130" s="7"/>
      <c r="VP130" s="7"/>
      <c r="VQ130" s="7"/>
      <c r="VR130" s="7"/>
      <c r="VS130" s="7"/>
      <c r="VT130" s="7"/>
      <c r="VU130" s="7"/>
      <c r="VV130" s="7"/>
      <c r="VW130" s="7"/>
      <c r="VX130" s="7"/>
      <c r="VY130" s="7"/>
      <c r="VZ130" s="7"/>
      <c r="WA130" s="7"/>
      <c r="WB130" s="7"/>
      <c r="WC130" s="7"/>
      <c r="WD130" s="7"/>
      <c r="WE130" s="7"/>
      <c r="WF130" s="7"/>
      <c r="WG130" s="7"/>
      <c r="WH130" s="7"/>
      <c r="WI130" s="7"/>
      <c r="WJ130" s="7"/>
      <c r="WK130" s="7"/>
      <c r="WL130" s="7"/>
      <c r="WM130" s="7"/>
      <c r="WN130" s="7"/>
      <c r="WO130" s="7"/>
      <c r="WP130" s="7"/>
      <c r="WQ130" s="7"/>
      <c r="WR130" s="7"/>
      <c r="WS130" s="7"/>
      <c r="WT130" s="7"/>
      <c r="WU130" s="7"/>
      <c r="WV130" s="7"/>
      <c r="WW130" s="7"/>
      <c r="WX130" s="7"/>
      <c r="WY130" s="7"/>
      <c r="WZ130" s="7"/>
      <c r="XA130" s="7"/>
      <c r="XB130" s="7"/>
      <c r="XC130" s="7"/>
      <c r="XD130" s="7"/>
      <c r="XE130" s="7"/>
      <c r="XF130" s="7"/>
      <c r="XG130" s="7"/>
      <c r="XH130" s="7"/>
      <c r="XI130" s="7"/>
      <c r="XJ130" s="7"/>
      <c r="XK130" s="7"/>
      <c r="XL130" s="7"/>
      <c r="XM130" s="7"/>
      <c r="XN130" s="7"/>
      <c r="XO130" s="7"/>
      <c r="XP130" s="7"/>
      <c r="XQ130" s="7"/>
      <c r="XR130" s="7"/>
      <c r="XS130" s="7"/>
      <c r="XT130" s="7"/>
      <c r="XU130" s="7"/>
      <c r="XV130" s="7"/>
      <c r="XW130" s="7"/>
      <c r="XX130" s="7"/>
      <c r="XY130" s="7"/>
      <c r="XZ130" s="7"/>
      <c r="YA130" s="7"/>
      <c r="YB130" s="7"/>
      <c r="YC130" s="7"/>
      <c r="YD130" s="7"/>
      <c r="YE130" s="7"/>
      <c r="YF130" s="7"/>
      <c r="YG130" s="7"/>
      <c r="YH130" s="7"/>
      <c r="YI130" s="7"/>
      <c r="YJ130" s="7"/>
      <c r="YK130" s="7"/>
      <c r="YL130" s="7"/>
      <c r="YM130" s="7"/>
      <c r="YN130" s="7"/>
      <c r="YO130" s="7"/>
      <c r="YP130" s="7"/>
      <c r="YQ130" s="7"/>
      <c r="YR130" s="7"/>
      <c r="YS130" s="7"/>
      <c r="YT130" s="7"/>
      <c r="YU130" s="7"/>
      <c r="YV130" s="7"/>
      <c r="YW130" s="7"/>
      <c r="YX130" s="7"/>
      <c r="YY130" s="7"/>
      <c r="YZ130" s="7"/>
      <c r="ZA130" s="7"/>
      <c r="ZB130" s="7"/>
      <c r="ZC130" s="7"/>
      <c r="ZD130" s="7"/>
      <c r="ZE130" s="7"/>
      <c r="ZF130" s="7"/>
      <c r="ZG130" s="7"/>
      <c r="ZH130" s="7"/>
      <c r="ZI130" s="7"/>
      <c r="ZJ130" s="7"/>
      <c r="ZK130" s="7"/>
      <c r="ZL130" s="7"/>
      <c r="ZM130" s="7"/>
      <c r="ZN130" s="7"/>
      <c r="ZO130" s="7"/>
      <c r="ZP130" s="7"/>
      <c r="ZQ130" s="7"/>
      <c r="ZR130" s="7"/>
      <c r="ZS130" s="7"/>
      <c r="ZT130" s="7"/>
      <c r="ZU130" s="7"/>
      <c r="ZV130" s="7"/>
      <c r="ZW130" s="7"/>
      <c r="ZX130" s="7"/>
      <c r="ZY130" s="7"/>
      <c r="ZZ130" s="7"/>
      <c r="AAA130" s="7"/>
      <c r="AAB130" s="7"/>
      <c r="AAC130" s="7"/>
      <c r="AAD130" s="7"/>
      <c r="AAE130" s="7"/>
      <c r="AAF130" s="7"/>
      <c r="AAG130" s="7"/>
      <c r="AAH130" s="7"/>
      <c r="AAI130" s="7"/>
      <c r="AAJ130" s="7"/>
      <c r="AAK130" s="7"/>
      <c r="AAL130" s="7"/>
      <c r="AAM130" s="7"/>
      <c r="AAN130" s="7"/>
      <c r="AAO130" s="7"/>
      <c r="AAP130" s="7"/>
      <c r="AAQ130" s="7"/>
      <c r="AAR130" s="7"/>
      <c r="AAS130" s="7"/>
      <c r="AAT130" s="7"/>
      <c r="AAU130" s="7"/>
      <c r="AAV130" s="7"/>
      <c r="AAW130" s="7"/>
      <c r="AAX130" s="7"/>
      <c r="AAY130" s="7"/>
      <c r="AAZ130" s="7"/>
      <c r="ABA130" s="7"/>
      <c r="ABB130" s="7"/>
      <c r="ABC130" s="7"/>
      <c r="ABD130" s="7"/>
      <c r="ABE130" s="7"/>
      <c r="ABF130" s="7"/>
      <c r="ABG130" s="7"/>
      <c r="ABH130" s="7"/>
      <c r="ABI130" s="7"/>
      <c r="ABJ130" s="7"/>
      <c r="ABK130" s="7"/>
      <c r="ABL130" s="7"/>
      <c r="ABM130" s="7"/>
      <c r="ABN130" s="7"/>
      <c r="ABO130" s="7"/>
      <c r="ABP130" s="7"/>
      <c r="ABQ130" s="7"/>
      <c r="ABR130" s="7"/>
      <c r="ABS130" s="7"/>
      <c r="ABT130" s="7"/>
      <c r="ABU130" s="7"/>
      <c r="ABV130" s="7"/>
      <c r="ABW130" s="7"/>
      <c r="ABX130" s="7"/>
      <c r="ABY130" s="7"/>
      <c r="ABZ130" s="7"/>
      <c r="ACA130" s="7"/>
      <c r="ACB130" s="7"/>
      <c r="ACC130" s="7"/>
      <c r="ACD130" s="7"/>
      <c r="ACE130" s="7"/>
      <c r="ACF130" s="7"/>
      <c r="ACG130" s="7"/>
      <c r="ACH130" s="7"/>
      <c r="ACI130" s="7"/>
      <c r="ACJ130" s="7"/>
      <c r="ACK130" s="7"/>
      <c r="ACL130" s="7"/>
      <c r="ACM130" s="7"/>
      <c r="ACN130" s="7"/>
      <c r="ACO130" s="7"/>
      <c r="ACP130" s="7"/>
      <c r="ACQ130" s="7"/>
      <c r="ACR130" s="7"/>
      <c r="ACS130" s="7"/>
      <c r="ACT130" s="7"/>
      <c r="ACU130" s="7"/>
      <c r="ACV130" s="7"/>
      <c r="ACW130" s="7"/>
      <c r="ACX130" s="7"/>
      <c r="ACY130" s="7"/>
      <c r="ACZ130" s="7"/>
      <c r="ADA130" s="7"/>
      <c r="ADB130" s="7"/>
      <c r="ADC130" s="7"/>
      <c r="ADD130" s="7"/>
      <c r="ADE130" s="7"/>
      <c r="ADF130" s="7"/>
      <c r="ADG130" s="7"/>
      <c r="ADH130" s="7"/>
      <c r="ADI130" s="7"/>
      <c r="ADJ130" s="7"/>
      <c r="ADK130" s="7"/>
      <c r="ADL130" s="7"/>
      <c r="ADM130" s="7"/>
      <c r="ADN130" s="7"/>
      <c r="ADO130" s="7"/>
      <c r="ADP130" s="7"/>
      <c r="ADQ130" s="7"/>
      <c r="ADR130" s="7"/>
      <c r="ADS130" s="7"/>
      <c r="ADT130" s="7"/>
      <c r="ADU130" s="7"/>
      <c r="ADV130" s="7"/>
      <c r="ADW130" s="7"/>
      <c r="ADX130" s="7"/>
      <c r="ADY130" s="7"/>
      <c r="ADZ130" s="7"/>
      <c r="AEA130" s="7"/>
      <c r="AEB130" s="7"/>
      <c r="AEC130" s="7"/>
      <c r="AED130" s="7"/>
      <c r="AEE130" s="7"/>
      <c r="AEF130" s="7"/>
      <c r="AEG130" s="7"/>
      <c r="AEH130" s="7"/>
      <c r="AEI130" s="7"/>
      <c r="AEJ130" s="7"/>
      <c r="AEK130" s="7"/>
      <c r="AEL130" s="7"/>
      <c r="AEM130" s="7"/>
      <c r="AEN130" s="7"/>
      <c r="AEO130" s="7"/>
      <c r="AEP130" s="7"/>
      <c r="AEQ130" s="7"/>
      <c r="AER130" s="7"/>
      <c r="AES130" s="7"/>
      <c r="AET130" s="7"/>
      <c r="AEU130" s="7"/>
      <c r="AEV130" s="7"/>
      <c r="AEW130" s="7"/>
      <c r="AEX130" s="7"/>
      <c r="AEY130" s="7"/>
      <c r="AEZ130" s="7"/>
      <c r="AFA130" s="7"/>
      <c r="AFB130" s="7"/>
      <c r="AFC130" s="7"/>
      <c r="AFD130" s="7"/>
      <c r="AFE130" s="7"/>
      <c r="AFF130" s="7"/>
      <c r="AFG130" s="7"/>
      <c r="AFH130" s="7"/>
      <c r="AFI130" s="7"/>
      <c r="AFJ130" s="7"/>
      <c r="AFK130" s="7"/>
      <c r="AFL130" s="7"/>
      <c r="AFM130" s="7"/>
      <c r="AFN130" s="7"/>
      <c r="AFO130" s="7"/>
      <c r="AFP130" s="7"/>
      <c r="AFQ130" s="7"/>
      <c r="AFR130" s="7"/>
      <c r="AFS130" s="7"/>
      <c r="AFT130" s="7"/>
      <c r="AFU130" s="7"/>
      <c r="AFV130" s="7"/>
      <c r="AFW130" s="7"/>
      <c r="AFX130" s="7"/>
      <c r="AFY130" s="7"/>
      <c r="AFZ130" s="7"/>
      <c r="AGA130" s="7"/>
      <c r="AGB130" s="7"/>
      <c r="AGC130" s="7"/>
      <c r="AGD130" s="7"/>
      <c r="AGE130" s="7"/>
      <c r="AGF130" s="7"/>
      <c r="AGG130" s="7"/>
      <c r="AGH130" s="7"/>
      <c r="AGI130" s="7"/>
      <c r="AGJ130" s="7"/>
      <c r="AGK130" s="7"/>
      <c r="AGL130" s="7"/>
      <c r="AGM130" s="7"/>
      <c r="AGN130" s="7"/>
      <c r="AGO130" s="7"/>
      <c r="AGP130" s="7"/>
      <c r="AGQ130" s="7"/>
      <c r="AGR130" s="7"/>
      <c r="AGS130" s="7"/>
      <c r="AGT130" s="7"/>
      <c r="AGU130" s="7"/>
      <c r="AGV130" s="7"/>
      <c r="AGW130" s="7"/>
      <c r="AGX130" s="7"/>
      <c r="AGY130" s="7"/>
      <c r="AGZ130" s="7"/>
      <c r="AHA130" s="7"/>
      <c r="AHB130" s="7"/>
      <c r="AHC130" s="7"/>
      <c r="AHD130" s="7"/>
      <c r="AHE130" s="7"/>
      <c r="AHF130" s="7"/>
      <c r="AHG130" s="7"/>
      <c r="AHH130" s="7"/>
      <c r="AHI130" s="7"/>
      <c r="AHJ130" s="7"/>
      <c r="AHK130" s="7"/>
      <c r="AHL130" s="7"/>
      <c r="AHM130" s="7"/>
      <c r="AHN130" s="7"/>
      <c r="AHO130" s="7"/>
      <c r="AHP130" s="7"/>
      <c r="AHQ130" s="7"/>
      <c r="AHR130" s="7"/>
      <c r="AHS130" s="7"/>
      <c r="AHT130" s="7"/>
      <c r="AHU130" s="7"/>
      <c r="AHV130" s="7"/>
      <c r="AHW130" s="7"/>
      <c r="AHX130" s="7"/>
      <c r="AHY130" s="7"/>
      <c r="AHZ130" s="7"/>
      <c r="AIA130" s="7"/>
      <c r="AIB130" s="7"/>
      <c r="AIC130" s="7"/>
      <c r="AID130" s="7"/>
      <c r="AIE130" s="7"/>
      <c r="AIF130" s="7"/>
      <c r="AIG130" s="7"/>
      <c r="AIH130" s="7"/>
      <c r="AII130" s="7"/>
      <c r="AIJ130" s="7"/>
      <c r="AIK130" s="7"/>
      <c r="AIL130" s="7"/>
      <c r="AIM130" s="7"/>
      <c r="AIN130" s="7"/>
      <c r="AIO130" s="7"/>
      <c r="AIP130" s="7"/>
      <c r="AIQ130" s="7"/>
      <c r="AIR130" s="7"/>
      <c r="AIS130" s="7"/>
      <c r="AIT130" s="7"/>
      <c r="AIU130" s="7"/>
      <c r="AIV130" s="7"/>
      <c r="AIW130" s="7"/>
      <c r="AIX130" s="7"/>
      <c r="AIY130" s="7"/>
      <c r="AIZ130" s="7"/>
      <c r="AJA130" s="7"/>
      <c r="AJB130" s="7"/>
      <c r="AJC130" s="7"/>
      <c r="AJD130" s="7"/>
      <c r="AJE130" s="7"/>
      <c r="AJF130" s="7"/>
      <c r="AJG130" s="7"/>
      <c r="AJH130" s="7"/>
      <c r="AJI130" s="7"/>
      <c r="AJJ130" s="7"/>
      <c r="AJK130" s="7"/>
      <c r="AJL130" s="7"/>
      <c r="AJM130" s="7"/>
      <c r="AJN130" s="7"/>
      <c r="AJO130" s="7"/>
      <c r="AJP130" s="7"/>
      <c r="AJQ130" s="7"/>
      <c r="AJR130" s="7"/>
      <c r="AJS130" s="7"/>
      <c r="AJT130" s="7"/>
      <c r="AJU130" s="7"/>
      <c r="AJV130" s="7"/>
      <c r="AJW130" s="7"/>
      <c r="AJX130" s="7"/>
      <c r="AJY130" s="7"/>
      <c r="AJZ130" s="7"/>
      <c r="AKA130" s="7"/>
      <c r="AKB130" s="7"/>
      <c r="AKC130" s="7"/>
      <c r="AKD130" s="7"/>
      <c r="AKE130" s="7"/>
      <c r="AKF130" s="7"/>
      <c r="AKG130" s="7"/>
      <c r="AKH130" s="7"/>
      <c r="AKI130" s="7"/>
      <c r="AKJ130" s="7"/>
      <c r="AKK130" s="7"/>
      <c r="AKL130" s="7"/>
      <c r="AKM130" s="7"/>
      <c r="AKN130" s="7"/>
      <c r="AKO130" s="7"/>
      <c r="AKP130" s="7"/>
      <c r="AKQ130" s="7"/>
      <c r="AKR130" s="7"/>
      <c r="AKS130" s="7"/>
      <c r="AKT130" s="7"/>
      <c r="AKU130" s="7"/>
      <c r="AKV130" s="7"/>
      <c r="AKW130" s="7"/>
      <c r="AKX130" s="7"/>
      <c r="AKY130" s="7"/>
      <c r="AKZ130" s="7"/>
      <c r="ALA130" s="7"/>
      <c r="ALB130" s="7"/>
      <c r="ALC130" s="7"/>
      <c r="ALD130" s="7"/>
      <c r="ALE130" s="7"/>
      <c r="ALF130" s="7"/>
      <c r="ALG130" s="7"/>
      <c r="ALH130" s="7"/>
      <c r="ALI130" s="7"/>
      <c r="ALJ130" s="7"/>
      <c r="ALK130" s="7"/>
      <c r="ALL130" s="7"/>
      <c r="ALM130" s="7"/>
      <c r="ALN130" s="7"/>
      <c r="ALO130" s="7"/>
      <c r="ALP130" s="7"/>
      <c r="ALQ130" s="7"/>
      <c r="ALR130" s="7"/>
      <c r="ALS130" s="7"/>
      <c r="ALT130" s="7"/>
      <c r="ALU130" s="7"/>
      <c r="ALV130" s="7"/>
      <c r="ALW130" s="7"/>
      <c r="ALX130" s="7"/>
      <c r="ALY130" s="7"/>
      <c r="ALZ130" s="7"/>
      <c r="AMA130" s="7"/>
      <c r="AMB130" s="7"/>
      <c r="AMC130" s="7"/>
      <c r="AMD130" s="7"/>
      <c r="AME130" s="7"/>
      <c r="AMF130" s="7"/>
      <c r="AMG130" s="7"/>
      <c r="AMH130" s="7"/>
      <c r="AMI130" s="7"/>
      <c r="AMJ130" s="7"/>
      <c r="AMK130" s="7"/>
      <c r="AML130" s="7"/>
      <c r="AMM130" s="7"/>
      <c r="AMN130" s="7"/>
      <c r="AMO130" s="7"/>
      <c r="AMP130" s="7"/>
      <c r="AMQ130" s="7"/>
      <c r="AMR130" s="7"/>
      <c r="AMS130" s="7"/>
      <c r="AMT130" s="7"/>
      <c r="AMU130" s="7"/>
      <c r="AMV130" s="7"/>
      <c r="AMW130" s="7"/>
      <c r="AMX130" s="7"/>
      <c r="AMY130" s="7"/>
      <c r="AMZ130" s="7"/>
      <c r="ANA130" s="7"/>
      <c r="ANB130" s="7"/>
      <c r="ANC130" s="7"/>
      <c r="AND130" s="7"/>
      <c r="ANE130" s="7"/>
      <c r="ANF130" s="7"/>
      <c r="ANG130" s="7"/>
      <c r="ANH130" s="7"/>
      <c r="ANI130" s="7"/>
      <c r="ANJ130" s="7"/>
      <c r="ANK130" s="7"/>
      <c r="ANL130" s="7"/>
      <c r="ANM130" s="7"/>
      <c r="ANN130" s="7"/>
      <c r="ANO130" s="7"/>
      <c r="ANP130" s="7"/>
      <c r="ANQ130" s="7"/>
      <c r="ANR130" s="7"/>
      <c r="ANS130" s="7"/>
      <c r="ANT130" s="7"/>
      <c r="ANU130" s="7"/>
      <c r="ANV130" s="7"/>
      <c r="ANW130" s="7"/>
      <c r="ANX130" s="7"/>
      <c r="ANY130" s="7"/>
      <c r="ANZ130" s="7"/>
      <c r="AOA130" s="7"/>
      <c r="AOB130" s="7"/>
      <c r="AOC130" s="7"/>
      <c r="AOD130" s="7"/>
      <c r="AOE130" s="7"/>
      <c r="AOF130" s="7"/>
      <c r="AOG130" s="7"/>
      <c r="AOH130" s="7"/>
      <c r="AOI130" s="7"/>
      <c r="AOJ130" s="7"/>
      <c r="AOK130" s="7"/>
      <c r="AOL130" s="7"/>
      <c r="AOM130" s="7"/>
      <c r="AON130" s="7"/>
      <c r="AOO130" s="7"/>
      <c r="AOP130" s="7"/>
      <c r="AOQ130" s="7"/>
      <c r="AOR130" s="7"/>
      <c r="AOS130" s="7"/>
      <c r="AOT130" s="7"/>
      <c r="AOU130" s="7"/>
      <c r="AOV130" s="7"/>
      <c r="AOW130" s="7"/>
      <c r="AOX130" s="7"/>
      <c r="AOY130" s="7"/>
      <c r="AOZ130" s="7"/>
      <c r="APA130" s="7"/>
      <c r="APB130" s="7"/>
      <c r="APC130" s="7"/>
      <c r="APD130" s="7"/>
      <c r="APE130" s="7"/>
      <c r="APF130" s="7"/>
      <c r="APG130" s="7"/>
      <c r="APH130" s="7"/>
      <c r="API130" s="7"/>
      <c r="APJ130" s="7"/>
      <c r="APK130" s="7"/>
      <c r="APL130" s="7"/>
      <c r="APM130" s="7"/>
      <c r="APN130" s="7"/>
      <c r="APO130" s="7"/>
      <c r="APP130" s="7"/>
      <c r="APQ130" s="7"/>
      <c r="APR130" s="7"/>
      <c r="APS130" s="7"/>
      <c r="APT130" s="7"/>
      <c r="APU130" s="7"/>
      <c r="APV130" s="7"/>
      <c r="APW130" s="7"/>
      <c r="APX130" s="7"/>
      <c r="APY130" s="7"/>
      <c r="APZ130" s="7"/>
      <c r="AQA130" s="7"/>
      <c r="AQB130" s="7"/>
      <c r="AQC130" s="7"/>
      <c r="AQD130" s="7"/>
      <c r="AQE130" s="7"/>
      <c r="AQF130" s="7"/>
      <c r="AQG130" s="7"/>
      <c r="AQH130" s="7"/>
      <c r="AQI130" s="7"/>
      <c r="AQJ130" s="7"/>
      <c r="AQK130" s="7"/>
      <c r="AQL130" s="7"/>
      <c r="AQM130" s="7"/>
      <c r="AQN130" s="7"/>
      <c r="AQO130" s="7"/>
      <c r="AQP130" s="7"/>
      <c r="AQQ130" s="7"/>
      <c r="AQR130" s="7"/>
      <c r="AQS130" s="7"/>
      <c r="AQT130" s="7"/>
      <c r="AQU130" s="7"/>
      <c r="AQV130" s="7"/>
      <c r="AQW130" s="7"/>
      <c r="AQX130" s="7"/>
      <c r="AQY130" s="7"/>
      <c r="AQZ130" s="7"/>
      <c r="ARA130" s="7"/>
      <c r="ARB130" s="7"/>
      <c r="ARC130" s="7"/>
      <c r="ARD130" s="7"/>
      <c r="ARE130" s="7"/>
      <c r="ARF130" s="7"/>
      <c r="ARG130" s="7"/>
      <c r="ARH130" s="7"/>
      <c r="ARI130" s="7"/>
      <c r="ARJ130" s="7"/>
      <c r="ARK130" s="7"/>
      <c r="ARL130" s="7"/>
      <c r="ARM130" s="7"/>
      <c r="ARN130" s="7"/>
      <c r="ARO130" s="7"/>
      <c r="ARP130" s="7"/>
      <c r="ARQ130" s="7"/>
      <c r="ARR130" s="7"/>
      <c r="ARS130" s="7"/>
      <c r="ART130" s="7"/>
      <c r="ARU130" s="7"/>
      <c r="ARV130" s="7"/>
      <c r="ARW130" s="7"/>
      <c r="ARX130" s="7"/>
      <c r="ARY130" s="7"/>
      <c r="ARZ130" s="7"/>
      <c r="ASA130" s="7"/>
      <c r="ASB130" s="7"/>
      <c r="ASC130" s="7"/>
      <c r="ASD130" s="7"/>
      <c r="ASE130" s="7"/>
      <c r="ASF130" s="7"/>
      <c r="ASG130" s="7"/>
      <c r="ASH130" s="7"/>
      <c r="ASI130" s="7"/>
      <c r="ASJ130" s="7"/>
      <c r="ASK130" s="7"/>
      <c r="ASL130" s="7"/>
      <c r="ASM130" s="7"/>
      <c r="ASN130" s="7"/>
      <c r="ASO130" s="7"/>
      <c r="ASP130" s="7"/>
      <c r="ASQ130" s="7"/>
      <c r="ASR130" s="7"/>
      <c r="ASS130" s="7"/>
      <c r="AST130" s="7"/>
      <c r="ASU130" s="7"/>
      <c r="ASV130" s="7"/>
      <c r="ASW130" s="7"/>
      <c r="ASX130" s="7"/>
      <c r="ASY130" s="7"/>
      <c r="ASZ130" s="7"/>
      <c r="ATA130" s="7"/>
      <c r="ATB130" s="7"/>
      <c r="ATC130" s="7"/>
      <c r="ATD130" s="7"/>
      <c r="ATE130" s="7"/>
      <c r="ATF130" s="7"/>
      <c r="ATG130" s="7"/>
      <c r="ATH130" s="7"/>
      <c r="ATI130" s="7"/>
      <c r="ATJ130" s="7"/>
      <c r="ATK130" s="7"/>
      <c r="ATL130" s="7"/>
      <c r="ATM130" s="7"/>
      <c r="ATN130" s="7"/>
      <c r="ATO130" s="7"/>
      <c r="ATP130" s="7"/>
      <c r="ATQ130" s="7"/>
      <c r="ATR130" s="7"/>
      <c r="ATS130" s="7"/>
      <c r="ATT130" s="7"/>
      <c r="ATU130" s="7"/>
      <c r="ATV130" s="7"/>
      <c r="ATW130" s="7"/>
      <c r="ATX130" s="7"/>
      <c r="ATY130" s="7"/>
      <c r="ATZ130" s="7"/>
      <c r="AUA130" s="7"/>
      <c r="AUB130" s="7"/>
      <c r="AUC130" s="7"/>
      <c r="AUD130" s="7"/>
      <c r="AUE130" s="7"/>
      <c r="AUF130" s="7"/>
      <c r="AUG130" s="7"/>
      <c r="AUH130" s="7"/>
      <c r="AUI130" s="7"/>
      <c r="AUJ130" s="7"/>
      <c r="AUK130" s="7"/>
      <c r="AUL130" s="7"/>
      <c r="AUM130" s="7"/>
      <c r="AUN130" s="7"/>
      <c r="AUO130" s="7"/>
      <c r="AUP130" s="7"/>
      <c r="AUQ130" s="7"/>
      <c r="AUR130" s="7"/>
      <c r="AUS130" s="7"/>
      <c r="AUT130" s="7"/>
      <c r="AUU130" s="7"/>
      <c r="AUV130" s="7"/>
      <c r="AUW130" s="7"/>
      <c r="AUX130" s="7"/>
      <c r="AUY130" s="7"/>
      <c r="AUZ130" s="7"/>
      <c r="AVA130" s="7"/>
      <c r="AVB130" s="7"/>
      <c r="AVC130" s="7"/>
      <c r="AVD130" s="7"/>
      <c r="AVE130" s="7"/>
      <c r="AVF130" s="7"/>
      <c r="AVG130" s="7"/>
      <c r="AVH130" s="7"/>
      <c r="AVI130" s="7"/>
      <c r="AVJ130" s="7"/>
      <c r="AVK130" s="7"/>
      <c r="AVL130" s="7"/>
      <c r="AVM130" s="7"/>
      <c r="AVN130" s="7"/>
      <c r="AVO130" s="7"/>
      <c r="AVP130" s="7"/>
      <c r="AVQ130" s="7"/>
      <c r="AVR130" s="7"/>
      <c r="AVS130" s="7"/>
      <c r="AVT130" s="7"/>
      <c r="AVU130" s="7"/>
      <c r="AVV130" s="7"/>
      <c r="AVW130" s="7"/>
      <c r="AVX130" s="7"/>
      <c r="AVY130" s="7"/>
      <c r="AVZ130" s="7"/>
      <c r="AWA130" s="7"/>
      <c r="AWB130" s="7"/>
      <c r="AWC130" s="7"/>
      <c r="AWD130" s="7"/>
      <c r="AWE130" s="7"/>
      <c r="AWF130" s="7"/>
      <c r="AWG130" s="7"/>
      <c r="AWH130" s="7"/>
      <c r="AWI130" s="7"/>
      <c r="AWJ130" s="7"/>
      <c r="AWK130" s="7"/>
      <c r="AWL130" s="7"/>
      <c r="AWM130" s="7"/>
      <c r="AWN130" s="7"/>
      <c r="AWO130" s="7"/>
      <c r="AWP130" s="7"/>
      <c r="AWQ130" s="7"/>
      <c r="AWR130" s="7"/>
      <c r="AWS130" s="7"/>
      <c r="AWT130" s="7"/>
      <c r="AWU130" s="7"/>
      <c r="AWV130" s="7"/>
      <c r="AWW130" s="7"/>
      <c r="AWX130" s="7"/>
      <c r="AWY130" s="7"/>
      <c r="AWZ130" s="7"/>
      <c r="AXA130" s="7"/>
      <c r="AXB130" s="7"/>
      <c r="AXC130" s="7"/>
      <c r="AXD130" s="7"/>
      <c r="AXE130" s="7"/>
      <c r="AXF130" s="7"/>
      <c r="AXG130" s="7"/>
      <c r="AXH130" s="7"/>
      <c r="AXI130" s="7"/>
      <c r="AXJ130" s="7"/>
      <c r="AXK130" s="7"/>
      <c r="AXL130" s="7"/>
      <c r="AXM130" s="7"/>
      <c r="AXN130" s="7"/>
      <c r="AXO130" s="7"/>
      <c r="AXP130" s="7"/>
      <c r="AXQ130" s="7"/>
      <c r="AXR130" s="7"/>
      <c r="AXS130" s="7"/>
      <c r="AXT130" s="7"/>
      <c r="AXU130" s="7"/>
      <c r="AXV130" s="7"/>
      <c r="AXW130" s="7"/>
      <c r="AXX130" s="7"/>
      <c r="AXY130" s="7"/>
      <c r="AXZ130" s="7"/>
      <c r="AYA130" s="7"/>
      <c r="AYB130" s="7"/>
      <c r="AYC130" s="7"/>
      <c r="AYD130" s="7"/>
      <c r="AYE130" s="7"/>
      <c r="AYF130" s="7"/>
      <c r="AYG130" s="7"/>
      <c r="AYH130" s="7"/>
      <c r="AYI130" s="7"/>
      <c r="AYJ130" s="7"/>
      <c r="AYK130" s="7"/>
      <c r="AYL130" s="7"/>
      <c r="AYM130" s="7"/>
      <c r="AYN130" s="7"/>
      <c r="AYO130" s="7"/>
      <c r="AYP130" s="7"/>
      <c r="AYQ130" s="7"/>
      <c r="AYR130" s="7"/>
      <c r="AYS130" s="7"/>
      <c r="AYT130" s="7"/>
      <c r="AYU130" s="7"/>
      <c r="AYV130" s="7"/>
      <c r="AYW130" s="7"/>
      <c r="AYX130" s="7"/>
      <c r="AYY130" s="7"/>
      <c r="AYZ130" s="7"/>
      <c r="AZA130" s="7"/>
      <c r="AZB130" s="7"/>
      <c r="AZC130" s="7"/>
      <c r="AZD130" s="7"/>
      <c r="AZE130" s="7"/>
      <c r="AZF130" s="7"/>
      <c r="AZG130" s="7"/>
      <c r="AZH130" s="7"/>
      <c r="AZI130" s="7"/>
      <c r="AZJ130" s="7"/>
      <c r="AZK130" s="7"/>
      <c r="AZL130" s="7"/>
      <c r="AZM130" s="7"/>
      <c r="AZN130" s="7"/>
      <c r="AZO130" s="7"/>
      <c r="AZP130" s="7"/>
      <c r="AZQ130" s="7"/>
      <c r="AZR130" s="7"/>
      <c r="AZS130" s="7"/>
      <c r="AZT130" s="7"/>
      <c r="AZU130" s="7"/>
      <c r="AZV130" s="7"/>
      <c r="AZW130" s="7"/>
      <c r="AZX130" s="7"/>
      <c r="AZY130" s="7"/>
      <c r="AZZ130" s="7"/>
      <c r="BAA130" s="7"/>
      <c r="BAB130" s="7"/>
      <c r="BAC130" s="7"/>
      <c r="BAD130" s="7"/>
      <c r="BAE130" s="7"/>
      <c r="BAF130" s="7"/>
      <c r="BAG130" s="7"/>
      <c r="BAH130" s="7"/>
      <c r="BAI130" s="7"/>
      <c r="BAJ130" s="7"/>
      <c r="BAK130" s="7"/>
      <c r="BAL130" s="7"/>
      <c r="BAM130" s="7"/>
      <c r="BAN130" s="7"/>
      <c r="BAO130" s="7"/>
      <c r="BAP130" s="7"/>
      <c r="BAQ130" s="7"/>
      <c r="BAR130" s="7"/>
      <c r="BAS130" s="7"/>
      <c r="BAT130" s="7"/>
      <c r="BAU130" s="7"/>
      <c r="BAV130" s="7"/>
      <c r="BAW130" s="7"/>
      <c r="BAX130" s="7"/>
      <c r="BAY130" s="7"/>
      <c r="BAZ130" s="7"/>
      <c r="BBA130" s="7"/>
      <c r="BBB130" s="7"/>
      <c r="BBC130" s="7"/>
      <c r="BBD130" s="7"/>
      <c r="BBE130" s="7"/>
      <c r="BBF130" s="7"/>
      <c r="BBG130" s="7"/>
      <c r="BBH130" s="7"/>
      <c r="BBI130" s="7"/>
      <c r="BBJ130" s="7"/>
      <c r="BBK130" s="7"/>
      <c r="BBL130" s="7"/>
      <c r="BBM130" s="7"/>
      <c r="BBN130" s="7"/>
      <c r="BBO130" s="7"/>
      <c r="BBP130" s="7"/>
      <c r="BBQ130" s="7"/>
      <c r="BBR130" s="7"/>
      <c r="BBS130" s="7"/>
      <c r="BBT130" s="7"/>
      <c r="BBU130" s="7"/>
      <c r="BBV130" s="7"/>
      <c r="BBW130" s="7"/>
      <c r="BBX130" s="7"/>
      <c r="BBY130" s="7"/>
      <c r="BBZ130" s="7"/>
      <c r="BCA130" s="7"/>
      <c r="BCB130" s="7"/>
      <c r="BCC130" s="7"/>
      <c r="BCD130" s="7"/>
      <c r="BCE130" s="7"/>
      <c r="BCF130" s="7"/>
      <c r="BCG130" s="7"/>
      <c r="BCH130" s="7"/>
      <c r="BCI130" s="7"/>
      <c r="BCJ130" s="7"/>
      <c r="BCK130" s="7"/>
      <c r="BCL130" s="7"/>
      <c r="BCM130" s="7"/>
      <c r="BCN130" s="7"/>
      <c r="BCO130" s="7"/>
      <c r="BCP130" s="7"/>
      <c r="BCQ130" s="7"/>
      <c r="BCR130" s="7"/>
      <c r="BCS130" s="7"/>
      <c r="BCT130" s="7"/>
      <c r="BCU130" s="7"/>
      <c r="BCV130" s="7"/>
      <c r="BCW130" s="7"/>
      <c r="BCX130" s="7"/>
      <c r="BCY130" s="7"/>
      <c r="BCZ130" s="7"/>
      <c r="BDA130" s="7"/>
      <c r="BDB130" s="7"/>
      <c r="BDC130" s="7"/>
      <c r="BDD130" s="7"/>
      <c r="BDE130" s="7"/>
      <c r="BDF130" s="7"/>
      <c r="BDG130" s="7"/>
      <c r="BDH130" s="7"/>
      <c r="BDI130" s="7"/>
      <c r="BDJ130" s="7"/>
      <c r="BDK130" s="7"/>
      <c r="BDL130" s="7"/>
      <c r="BDM130" s="7"/>
      <c r="BDN130" s="7"/>
      <c r="BDO130" s="7"/>
      <c r="BDP130" s="7"/>
      <c r="BDQ130" s="7"/>
      <c r="BDR130" s="7"/>
      <c r="BDS130" s="7"/>
      <c r="BDT130" s="7"/>
      <c r="BDU130" s="7"/>
      <c r="BDV130" s="7"/>
      <c r="BDW130" s="7"/>
      <c r="BDX130" s="7"/>
      <c r="BDY130" s="7"/>
      <c r="BDZ130" s="7"/>
      <c r="BEA130" s="7"/>
      <c r="BEB130" s="7"/>
      <c r="BEC130" s="7"/>
      <c r="BED130" s="7"/>
      <c r="BEE130" s="7"/>
      <c r="BEF130" s="7"/>
      <c r="BEG130" s="7"/>
      <c r="BEH130" s="7"/>
      <c r="BEI130" s="7"/>
      <c r="BEJ130" s="7"/>
      <c r="BEK130" s="7"/>
      <c r="BEL130" s="7"/>
      <c r="BEM130" s="7"/>
      <c r="BEN130" s="7"/>
      <c r="BEO130" s="7"/>
      <c r="BEP130" s="7"/>
      <c r="BEQ130" s="7"/>
      <c r="BER130" s="7"/>
      <c r="BES130" s="7"/>
      <c r="BET130" s="7"/>
      <c r="BEU130" s="7"/>
      <c r="BEV130" s="7"/>
      <c r="BEW130" s="7"/>
      <c r="BEX130" s="7"/>
      <c r="BEY130" s="7"/>
      <c r="BEZ130" s="7"/>
      <c r="BFA130" s="7"/>
      <c r="BFB130" s="7"/>
      <c r="BFC130" s="7"/>
      <c r="BFD130" s="7"/>
      <c r="BFE130" s="7"/>
      <c r="BFF130" s="7"/>
      <c r="BFG130" s="7"/>
      <c r="BFH130" s="7"/>
      <c r="BFI130" s="7"/>
      <c r="BFJ130" s="7"/>
      <c r="BFK130" s="7"/>
      <c r="BFL130" s="7"/>
      <c r="BFM130" s="7"/>
      <c r="BFN130" s="7"/>
      <c r="BFO130" s="7"/>
      <c r="BFP130" s="7"/>
      <c r="BFQ130" s="7"/>
      <c r="BFR130" s="7"/>
      <c r="BFS130" s="7"/>
      <c r="BFT130" s="7"/>
      <c r="BFU130" s="7"/>
      <c r="BFV130" s="7"/>
      <c r="BFW130" s="7"/>
      <c r="BFX130" s="7"/>
      <c r="BFY130" s="7"/>
      <c r="BFZ130" s="7"/>
      <c r="BGA130" s="7"/>
      <c r="BGB130" s="7"/>
      <c r="BGC130" s="7"/>
      <c r="BGD130" s="7"/>
      <c r="BGE130" s="7"/>
      <c r="BGF130" s="7"/>
      <c r="BGG130" s="7"/>
      <c r="BGH130" s="7"/>
      <c r="BGI130" s="7"/>
      <c r="BGJ130" s="7"/>
      <c r="BGK130" s="7"/>
      <c r="BGL130" s="7"/>
      <c r="BGM130" s="7"/>
      <c r="BGN130" s="7"/>
      <c r="BGO130" s="7"/>
      <c r="BGP130" s="7"/>
      <c r="BGQ130" s="7"/>
      <c r="BGR130" s="7"/>
      <c r="BGS130" s="7"/>
      <c r="BGT130" s="7"/>
      <c r="BGU130" s="7"/>
      <c r="BGV130" s="7"/>
      <c r="BGW130" s="7"/>
      <c r="BGX130" s="7"/>
      <c r="BGY130" s="7"/>
      <c r="BGZ130" s="7"/>
      <c r="BHA130" s="7"/>
      <c r="BHB130" s="7"/>
      <c r="BHC130" s="7"/>
      <c r="BHD130" s="7"/>
      <c r="BHE130" s="7"/>
      <c r="BHF130" s="7"/>
      <c r="BHG130" s="7"/>
      <c r="BHH130" s="7"/>
      <c r="BHI130" s="7"/>
      <c r="BHJ130" s="7"/>
      <c r="BHK130" s="7"/>
      <c r="BHL130" s="7"/>
      <c r="BHM130" s="7"/>
      <c r="BHN130" s="7"/>
      <c r="BHO130" s="7"/>
      <c r="BHP130" s="7"/>
      <c r="BHQ130" s="7"/>
      <c r="BHR130" s="7"/>
      <c r="BHS130" s="7"/>
      <c r="BHT130" s="7"/>
      <c r="BHU130" s="7"/>
      <c r="BHV130" s="7"/>
      <c r="BHW130" s="7"/>
      <c r="BHX130" s="7"/>
      <c r="BHY130" s="7"/>
      <c r="BHZ130" s="7"/>
      <c r="BIA130" s="7"/>
      <c r="BIB130" s="7"/>
      <c r="BIC130" s="7"/>
      <c r="BID130" s="7"/>
      <c r="BIE130" s="7"/>
      <c r="BIF130" s="7"/>
      <c r="BIG130" s="7"/>
      <c r="BIH130" s="7"/>
      <c r="BII130" s="7"/>
      <c r="BIJ130" s="7"/>
      <c r="BIK130" s="7"/>
      <c r="BIL130" s="7"/>
      <c r="BIM130" s="7"/>
      <c r="BIN130" s="7"/>
      <c r="BIO130" s="7"/>
      <c r="BIP130" s="7"/>
      <c r="BIQ130" s="7"/>
      <c r="BIR130" s="7"/>
      <c r="BIS130" s="7"/>
      <c r="BIT130" s="7"/>
      <c r="BIU130" s="7"/>
      <c r="BIV130" s="7"/>
      <c r="BIW130" s="7"/>
      <c r="BIX130" s="7"/>
      <c r="BIY130" s="7"/>
      <c r="BIZ130" s="7"/>
      <c r="BJA130" s="7"/>
      <c r="BJB130" s="7"/>
      <c r="BJC130" s="7"/>
      <c r="BJD130" s="7"/>
      <c r="BJE130" s="7"/>
      <c r="BJF130" s="7"/>
      <c r="BJG130" s="7"/>
      <c r="BJH130" s="7"/>
      <c r="BJI130" s="7"/>
      <c r="BJJ130" s="7"/>
      <c r="BJK130" s="7"/>
      <c r="BJL130" s="7"/>
      <c r="BJM130" s="7"/>
      <c r="BJN130" s="7"/>
      <c r="BJO130" s="7"/>
      <c r="BJP130" s="7"/>
      <c r="BJQ130" s="7"/>
      <c r="BJR130" s="7"/>
      <c r="BJS130" s="7"/>
      <c r="BJT130" s="7"/>
      <c r="BJU130" s="7"/>
      <c r="BJV130" s="7"/>
      <c r="BJW130" s="7"/>
      <c r="BJX130" s="7"/>
      <c r="BJY130" s="7"/>
      <c r="BJZ130" s="7"/>
      <c r="BKA130" s="7"/>
      <c r="BKB130" s="7"/>
      <c r="BKC130" s="7"/>
      <c r="BKD130" s="7"/>
      <c r="BKE130" s="7"/>
      <c r="BKF130" s="7"/>
      <c r="BKG130" s="7"/>
      <c r="BKH130" s="7"/>
      <c r="BKI130" s="7"/>
      <c r="BKJ130" s="7"/>
      <c r="BKK130" s="7"/>
      <c r="BKL130" s="7"/>
      <c r="BKM130" s="7"/>
      <c r="BKN130" s="7"/>
      <c r="BKO130" s="7"/>
      <c r="BKP130" s="7"/>
      <c r="BKQ130" s="7"/>
      <c r="BKR130" s="7"/>
      <c r="BKS130" s="7"/>
      <c r="BKT130" s="7"/>
      <c r="BKU130" s="7"/>
      <c r="BKV130" s="7"/>
      <c r="BKW130" s="7"/>
      <c r="BKX130" s="7"/>
      <c r="BKY130" s="7"/>
      <c r="BKZ130" s="7"/>
      <c r="BLA130" s="7"/>
      <c r="BLB130" s="7"/>
      <c r="BLC130" s="7"/>
      <c r="BLD130" s="7"/>
      <c r="BLE130" s="7"/>
      <c r="BLF130" s="7"/>
      <c r="BLG130" s="7"/>
      <c r="BLH130" s="7"/>
      <c r="BLI130" s="7"/>
      <c r="BLJ130" s="7"/>
      <c r="BLK130" s="7"/>
      <c r="BLL130" s="7"/>
      <c r="BLM130" s="7"/>
      <c r="BLN130" s="7"/>
      <c r="BLO130" s="7"/>
      <c r="BLP130" s="7"/>
      <c r="BLQ130" s="7"/>
      <c r="BLR130" s="7"/>
      <c r="BLS130" s="7"/>
      <c r="BLT130" s="7"/>
      <c r="BLU130" s="7"/>
      <c r="BLV130" s="7"/>
      <c r="BLW130" s="7"/>
      <c r="BLX130" s="7"/>
      <c r="BLY130" s="7"/>
      <c r="BLZ130" s="7"/>
      <c r="BMA130" s="7"/>
      <c r="BMB130" s="7"/>
      <c r="BMC130" s="7"/>
      <c r="BMD130" s="7"/>
      <c r="BME130" s="7"/>
      <c r="BMF130" s="7"/>
      <c r="BMG130" s="7"/>
      <c r="BMH130" s="7"/>
      <c r="BMI130" s="7"/>
      <c r="BMJ130" s="7"/>
      <c r="BMK130" s="7"/>
      <c r="BML130" s="7"/>
      <c r="BMM130" s="7"/>
      <c r="BMN130" s="7"/>
      <c r="BMO130" s="7"/>
      <c r="BMP130" s="7"/>
      <c r="BMQ130" s="7"/>
      <c r="BMR130" s="7"/>
      <c r="BMS130" s="7"/>
      <c r="BMT130" s="7"/>
      <c r="BMU130" s="7"/>
      <c r="BMV130" s="7"/>
      <c r="BMW130" s="7"/>
      <c r="BMX130" s="7"/>
      <c r="BMY130" s="7"/>
      <c r="BMZ130" s="7"/>
      <c r="BNA130" s="7"/>
      <c r="BNB130" s="7"/>
      <c r="BNC130" s="7"/>
      <c r="BND130" s="7"/>
      <c r="BNE130" s="7"/>
      <c r="BNF130" s="7"/>
      <c r="BNG130" s="7"/>
      <c r="BNH130" s="7"/>
      <c r="BNI130" s="7"/>
      <c r="BNJ130" s="7"/>
      <c r="BNK130" s="7"/>
      <c r="BNL130" s="7"/>
      <c r="BNM130" s="7"/>
      <c r="BNN130" s="7"/>
      <c r="BNO130" s="7"/>
      <c r="BNP130" s="7"/>
      <c r="BNQ130" s="7"/>
      <c r="BNR130" s="7"/>
      <c r="BNS130" s="7"/>
      <c r="BNT130" s="7"/>
      <c r="BNU130" s="7"/>
      <c r="BNV130" s="7"/>
      <c r="BNW130" s="7"/>
      <c r="BNX130" s="7"/>
      <c r="BNY130" s="7"/>
      <c r="BNZ130" s="7"/>
      <c r="BOA130" s="7"/>
      <c r="BOB130" s="7"/>
      <c r="BOC130" s="7"/>
      <c r="BOD130" s="7"/>
      <c r="BOE130" s="7"/>
      <c r="BOF130" s="7"/>
      <c r="BOG130" s="7"/>
      <c r="BOH130" s="7"/>
      <c r="BOI130" s="7"/>
      <c r="BOJ130" s="7"/>
      <c r="BOK130" s="7"/>
      <c r="BOL130" s="7"/>
      <c r="BOM130" s="7"/>
      <c r="BON130" s="7"/>
      <c r="BOO130" s="7"/>
      <c r="BOP130" s="7"/>
      <c r="BOQ130" s="7"/>
      <c r="BOR130" s="7"/>
      <c r="BOS130" s="7"/>
      <c r="BOT130" s="7"/>
      <c r="BOU130" s="7"/>
      <c r="BOV130" s="7"/>
      <c r="BOW130" s="7"/>
      <c r="BOX130" s="7"/>
      <c r="BOY130" s="7"/>
      <c r="BOZ130" s="7"/>
      <c r="BPA130" s="7"/>
      <c r="BPB130" s="7"/>
      <c r="BPC130" s="7"/>
      <c r="BPD130" s="7"/>
      <c r="BPE130" s="7"/>
      <c r="BPF130" s="7"/>
      <c r="BPG130" s="7"/>
      <c r="BPH130" s="7"/>
      <c r="BPI130" s="7"/>
      <c r="BPJ130" s="7"/>
      <c r="BPK130" s="7"/>
      <c r="BPL130" s="7"/>
      <c r="BPM130" s="7"/>
      <c r="BPN130" s="7"/>
      <c r="BPO130" s="7"/>
      <c r="BPP130" s="7"/>
      <c r="BPQ130" s="7"/>
      <c r="BPR130" s="7"/>
      <c r="BPS130" s="7"/>
      <c r="BPT130" s="7"/>
      <c r="BPU130" s="7"/>
      <c r="BPV130" s="7"/>
      <c r="BPW130" s="7"/>
      <c r="BPX130" s="7"/>
      <c r="BPY130" s="7"/>
      <c r="BPZ130" s="7"/>
      <c r="BQA130" s="7"/>
      <c r="BQB130" s="7"/>
      <c r="BQC130" s="7"/>
      <c r="BQD130" s="7"/>
      <c r="BQE130" s="7"/>
      <c r="BQF130" s="7"/>
      <c r="BQG130" s="7"/>
      <c r="BQH130" s="7"/>
      <c r="BQI130" s="7"/>
      <c r="BQJ130" s="7"/>
      <c r="BQK130" s="7"/>
      <c r="BQL130" s="7"/>
      <c r="BQM130" s="7"/>
      <c r="BQN130" s="7"/>
      <c r="BQO130" s="7"/>
      <c r="BQP130" s="7"/>
      <c r="BQQ130" s="7"/>
      <c r="BQR130" s="7"/>
      <c r="BQS130" s="7"/>
      <c r="BQT130" s="7"/>
      <c r="BQU130" s="7"/>
      <c r="BQV130" s="7"/>
      <c r="BQW130" s="7"/>
      <c r="BQX130" s="7"/>
      <c r="BQY130" s="7"/>
      <c r="BQZ130" s="7"/>
      <c r="BRA130" s="7"/>
      <c r="BRB130" s="7"/>
      <c r="BRC130" s="7"/>
      <c r="BRD130" s="7"/>
      <c r="BRE130" s="7"/>
      <c r="BRF130" s="7"/>
      <c r="BRG130" s="7"/>
      <c r="BRH130" s="7"/>
      <c r="BRI130" s="7"/>
      <c r="BRJ130" s="7"/>
      <c r="BRK130" s="7"/>
      <c r="BRL130" s="7"/>
      <c r="BRM130" s="7"/>
      <c r="BRN130" s="7"/>
      <c r="BRO130" s="7"/>
      <c r="BRP130" s="7"/>
      <c r="BRQ130" s="7"/>
      <c r="BRR130" s="7"/>
      <c r="BRS130" s="7"/>
      <c r="BRT130" s="7"/>
      <c r="BRU130" s="7"/>
      <c r="BRV130" s="7"/>
      <c r="BRW130" s="7"/>
      <c r="BRX130" s="7"/>
      <c r="BRY130" s="7"/>
      <c r="BRZ130" s="7"/>
      <c r="BSA130" s="7"/>
      <c r="BSB130" s="7"/>
      <c r="BSC130" s="7"/>
      <c r="BSD130" s="7"/>
      <c r="BSE130" s="7"/>
      <c r="BSF130" s="7"/>
      <c r="BSG130" s="7"/>
      <c r="BSH130" s="7"/>
      <c r="BSI130" s="7"/>
      <c r="BSJ130" s="7"/>
      <c r="BSK130" s="7"/>
      <c r="BSL130" s="7"/>
      <c r="BSM130" s="7"/>
      <c r="BSN130" s="7"/>
      <c r="BSO130" s="7"/>
      <c r="BSP130" s="7"/>
      <c r="BSQ130" s="7"/>
      <c r="BSR130" s="7"/>
      <c r="BSS130" s="7"/>
      <c r="BST130" s="7"/>
      <c r="BSU130" s="7"/>
      <c r="BSV130" s="7"/>
      <c r="BSW130" s="7"/>
      <c r="BSX130" s="7"/>
      <c r="BSY130" s="7"/>
      <c r="BSZ130" s="7"/>
      <c r="BTA130" s="7"/>
      <c r="BTB130" s="7"/>
      <c r="BTC130" s="7"/>
      <c r="BTD130" s="7"/>
      <c r="BTE130" s="7"/>
      <c r="BTF130" s="7"/>
      <c r="BTG130" s="7"/>
      <c r="BTH130" s="7"/>
      <c r="BTI130" s="7"/>
      <c r="BTJ130" s="7"/>
      <c r="BTK130" s="7"/>
      <c r="BTL130" s="7"/>
      <c r="BTM130" s="7"/>
      <c r="BTN130" s="7"/>
      <c r="BTO130" s="7"/>
      <c r="BTP130" s="7"/>
      <c r="BTQ130" s="7"/>
      <c r="BTR130" s="7"/>
      <c r="BTS130" s="7"/>
      <c r="BTT130" s="7"/>
      <c r="BTU130" s="7"/>
      <c r="BTV130" s="7"/>
      <c r="BTW130" s="7"/>
      <c r="BTX130" s="7"/>
      <c r="BTY130" s="7"/>
      <c r="BTZ130" s="7"/>
      <c r="BUA130" s="7"/>
      <c r="BUB130" s="7"/>
      <c r="BUC130" s="7"/>
      <c r="BUD130" s="7"/>
      <c r="BUE130" s="7"/>
      <c r="BUF130" s="7"/>
      <c r="BUG130" s="7"/>
      <c r="BUH130" s="7"/>
      <c r="BUI130" s="7"/>
      <c r="BUJ130" s="7"/>
      <c r="BUK130" s="7"/>
      <c r="BUL130" s="7"/>
      <c r="BUM130" s="7"/>
      <c r="BUN130" s="7"/>
      <c r="BUO130" s="7"/>
      <c r="BUP130" s="7"/>
      <c r="BUQ130" s="7"/>
      <c r="BUR130" s="7"/>
      <c r="BUS130" s="7"/>
      <c r="BUT130" s="7"/>
      <c r="BUU130" s="7"/>
      <c r="BUV130" s="7"/>
      <c r="BUW130" s="7"/>
      <c r="BUX130" s="7"/>
      <c r="BUY130" s="7"/>
      <c r="BUZ130" s="7"/>
      <c r="BVA130" s="7"/>
      <c r="BVB130" s="7"/>
      <c r="BVC130" s="7"/>
      <c r="BVD130" s="7"/>
      <c r="BVE130" s="7"/>
      <c r="BVF130" s="7"/>
      <c r="BVG130" s="7"/>
      <c r="BVH130" s="7"/>
      <c r="BVI130" s="7"/>
      <c r="BVJ130" s="7"/>
      <c r="BVK130" s="7"/>
      <c r="BVL130" s="7"/>
      <c r="BVM130" s="7"/>
      <c r="BVN130" s="7"/>
      <c r="BVO130" s="7"/>
      <c r="BVP130" s="7"/>
      <c r="BVQ130" s="7"/>
      <c r="BVR130" s="7"/>
      <c r="BVS130" s="7"/>
      <c r="BVT130" s="7"/>
      <c r="BVU130" s="7"/>
      <c r="BVV130" s="7"/>
      <c r="BVW130" s="7"/>
      <c r="BVX130" s="7"/>
      <c r="BVY130" s="7"/>
      <c r="BVZ130" s="7"/>
      <c r="BWA130" s="7"/>
      <c r="BWB130" s="7"/>
      <c r="BWC130" s="7"/>
      <c r="BWD130" s="7"/>
      <c r="BWE130" s="7"/>
      <c r="BWF130" s="7"/>
      <c r="BWG130" s="7"/>
      <c r="BWH130" s="7"/>
      <c r="BWI130" s="7"/>
      <c r="BWJ130" s="7"/>
      <c r="BWK130" s="7"/>
      <c r="BWL130" s="7"/>
      <c r="BWM130" s="7"/>
      <c r="BWN130" s="7"/>
      <c r="BWO130" s="7"/>
      <c r="BWP130" s="7"/>
      <c r="BWQ130" s="7"/>
      <c r="BWR130" s="7"/>
      <c r="BWS130" s="7"/>
      <c r="BWT130" s="7"/>
      <c r="BWU130" s="7"/>
      <c r="BWV130" s="7"/>
      <c r="BWW130" s="7"/>
      <c r="BWX130" s="7"/>
      <c r="BWY130" s="7"/>
      <c r="BWZ130" s="7"/>
      <c r="BXA130" s="7"/>
      <c r="BXB130" s="7"/>
      <c r="BXC130" s="7"/>
      <c r="BXD130" s="7"/>
      <c r="BXE130" s="7"/>
      <c r="BXF130" s="7"/>
      <c r="BXG130" s="7"/>
      <c r="BXH130" s="7"/>
      <c r="BXI130" s="7"/>
      <c r="BXJ130" s="7"/>
      <c r="BXK130" s="7"/>
      <c r="BXL130" s="7"/>
      <c r="BXM130" s="7"/>
      <c r="BXN130" s="7"/>
      <c r="BXO130" s="7"/>
      <c r="BXP130" s="7"/>
      <c r="BXQ130" s="7"/>
      <c r="BXR130" s="7"/>
      <c r="BXS130" s="7"/>
      <c r="BXT130" s="7"/>
      <c r="BXU130" s="7"/>
      <c r="BXV130" s="7"/>
      <c r="BXW130" s="7"/>
      <c r="BXX130" s="7"/>
      <c r="BXY130" s="7"/>
      <c r="BXZ130" s="7"/>
      <c r="BYA130" s="7"/>
      <c r="BYB130" s="7"/>
      <c r="BYC130" s="7"/>
      <c r="BYD130" s="7"/>
      <c r="BYE130" s="7"/>
      <c r="BYF130" s="7"/>
      <c r="BYG130" s="7"/>
      <c r="BYH130" s="7"/>
      <c r="BYI130" s="7"/>
      <c r="BYJ130" s="7"/>
      <c r="BYK130" s="7"/>
      <c r="BYL130" s="7"/>
      <c r="BYM130" s="7"/>
      <c r="BYN130" s="7"/>
      <c r="BYO130" s="7"/>
      <c r="BYP130" s="7"/>
      <c r="BYQ130" s="7"/>
      <c r="BYR130" s="7"/>
      <c r="BYS130" s="7"/>
      <c r="BYT130" s="7"/>
      <c r="BYU130" s="7"/>
      <c r="BYV130" s="7"/>
      <c r="BYW130" s="7"/>
      <c r="BYX130" s="7"/>
      <c r="BYY130" s="7"/>
      <c r="BYZ130" s="7"/>
      <c r="BZA130" s="7"/>
      <c r="BZB130" s="7"/>
      <c r="BZC130" s="7"/>
      <c r="BZD130" s="7"/>
      <c r="BZE130" s="7"/>
      <c r="BZF130" s="7"/>
      <c r="BZG130" s="7"/>
      <c r="BZH130" s="7"/>
      <c r="BZI130" s="7"/>
      <c r="BZJ130" s="7"/>
      <c r="BZK130" s="7"/>
      <c r="BZL130" s="7"/>
      <c r="BZM130" s="7"/>
      <c r="BZN130" s="7"/>
      <c r="BZO130" s="7"/>
      <c r="BZP130" s="7"/>
      <c r="BZQ130" s="7"/>
      <c r="BZR130" s="7"/>
      <c r="BZS130" s="7"/>
      <c r="BZT130" s="7"/>
      <c r="BZU130" s="7"/>
      <c r="BZV130" s="7"/>
      <c r="BZW130" s="7"/>
      <c r="BZX130" s="7"/>
      <c r="BZY130" s="7"/>
      <c r="BZZ130" s="7"/>
      <c r="CAA130" s="7"/>
      <c r="CAB130" s="7"/>
      <c r="CAC130" s="7"/>
      <c r="CAD130" s="7"/>
      <c r="CAE130" s="7"/>
      <c r="CAF130" s="7"/>
      <c r="CAG130" s="7"/>
      <c r="CAH130" s="7"/>
      <c r="CAI130" s="7"/>
      <c r="CAJ130" s="7"/>
      <c r="CAK130" s="7"/>
      <c r="CAL130" s="7"/>
      <c r="CAM130" s="7"/>
      <c r="CAN130" s="7"/>
      <c r="CAO130" s="7"/>
      <c r="CAP130" s="7"/>
      <c r="CAQ130" s="7"/>
      <c r="CAR130" s="7"/>
      <c r="CAS130" s="7"/>
      <c r="CAT130" s="7"/>
      <c r="CAU130" s="7"/>
      <c r="CAV130" s="7"/>
      <c r="CAW130" s="7"/>
      <c r="CAX130" s="7"/>
      <c r="CAY130" s="7"/>
      <c r="CAZ130" s="7"/>
      <c r="CBA130" s="7"/>
      <c r="CBB130" s="7"/>
      <c r="CBC130" s="7"/>
      <c r="CBD130" s="7"/>
      <c r="CBE130" s="7"/>
      <c r="CBF130" s="7"/>
      <c r="CBG130" s="7"/>
      <c r="CBH130" s="7"/>
      <c r="CBI130" s="7"/>
      <c r="CBJ130" s="7"/>
      <c r="CBK130" s="7"/>
      <c r="CBL130" s="7"/>
      <c r="CBM130" s="7"/>
      <c r="CBN130" s="7"/>
      <c r="CBO130" s="7"/>
      <c r="CBP130" s="7"/>
      <c r="CBQ130" s="7"/>
      <c r="CBR130" s="7"/>
      <c r="CBS130" s="7"/>
      <c r="CBT130" s="7"/>
      <c r="CBU130" s="7"/>
      <c r="CBV130" s="7"/>
      <c r="CBW130" s="7"/>
      <c r="CBX130" s="7"/>
      <c r="CBY130" s="7"/>
      <c r="CBZ130" s="7"/>
      <c r="CCA130" s="7"/>
      <c r="CCB130" s="7"/>
      <c r="CCC130" s="7"/>
      <c r="CCD130" s="7"/>
      <c r="CCE130" s="7"/>
      <c r="CCF130" s="7"/>
      <c r="CCG130" s="7"/>
      <c r="CCH130" s="7"/>
      <c r="CCI130" s="7"/>
      <c r="CCJ130" s="7"/>
      <c r="CCK130" s="7"/>
      <c r="CCL130" s="7"/>
      <c r="CCM130" s="7"/>
      <c r="CCN130" s="7"/>
      <c r="CCO130" s="7"/>
      <c r="CCP130" s="7"/>
      <c r="CCQ130" s="7"/>
      <c r="CCR130" s="7"/>
      <c r="CCS130" s="7"/>
      <c r="CCT130" s="7"/>
      <c r="CCU130" s="7"/>
      <c r="CCV130" s="7"/>
      <c r="CCW130" s="7"/>
      <c r="CCX130" s="7"/>
      <c r="CCY130" s="7"/>
      <c r="CCZ130" s="7"/>
      <c r="CDA130" s="7"/>
      <c r="CDB130" s="7"/>
      <c r="CDC130" s="7"/>
      <c r="CDD130" s="7"/>
      <c r="CDE130" s="7"/>
      <c r="CDF130" s="7"/>
      <c r="CDG130" s="7"/>
      <c r="CDH130" s="7"/>
      <c r="CDI130" s="7"/>
      <c r="CDJ130" s="7"/>
      <c r="CDK130" s="7"/>
      <c r="CDL130" s="7"/>
      <c r="CDM130" s="7"/>
      <c r="CDN130" s="7"/>
      <c r="CDO130" s="7"/>
      <c r="CDP130" s="7"/>
      <c r="CDQ130" s="7"/>
      <c r="CDR130" s="7"/>
      <c r="CDS130" s="7"/>
      <c r="CDT130" s="7"/>
      <c r="CDU130" s="7"/>
      <c r="CDV130" s="7"/>
      <c r="CDW130" s="7"/>
      <c r="CDX130" s="7"/>
      <c r="CDY130" s="7"/>
      <c r="CDZ130" s="7"/>
      <c r="CEA130" s="7"/>
      <c r="CEB130" s="7"/>
      <c r="CEC130" s="7"/>
      <c r="CED130" s="7"/>
      <c r="CEE130" s="7"/>
      <c r="CEF130" s="7"/>
      <c r="CEG130" s="7"/>
      <c r="CEH130" s="7"/>
      <c r="CEI130" s="7"/>
      <c r="CEJ130" s="7"/>
      <c r="CEK130" s="7"/>
      <c r="CEL130" s="7"/>
      <c r="CEM130" s="7"/>
      <c r="CEN130" s="7"/>
      <c r="CEO130" s="7"/>
      <c r="CEP130" s="7"/>
      <c r="CEQ130" s="7"/>
      <c r="CER130" s="7"/>
      <c r="CES130" s="7"/>
      <c r="CET130" s="7"/>
      <c r="CEU130" s="7"/>
      <c r="CEV130" s="7"/>
      <c r="CEW130" s="7"/>
      <c r="CEX130" s="7"/>
      <c r="CEY130" s="7"/>
      <c r="CEZ130" s="7"/>
      <c r="CFA130" s="7"/>
      <c r="CFB130" s="7"/>
      <c r="CFC130" s="7"/>
      <c r="CFD130" s="7"/>
      <c r="CFE130" s="7"/>
      <c r="CFF130" s="7"/>
      <c r="CFG130" s="7"/>
      <c r="CFH130" s="7"/>
      <c r="CFI130" s="7"/>
      <c r="CFJ130" s="7"/>
      <c r="CFK130" s="7"/>
      <c r="CFL130" s="7"/>
      <c r="CFM130" s="7"/>
      <c r="CFN130" s="7"/>
      <c r="CFO130" s="7"/>
      <c r="CFP130" s="7"/>
      <c r="CFQ130" s="7"/>
      <c r="CFR130" s="7"/>
      <c r="CFS130" s="7"/>
      <c r="CFT130" s="7"/>
      <c r="CFU130" s="7"/>
      <c r="CFV130" s="7"/>
      <c r="CFW130" s="7"/>
      <c r="CFX130" s="7"/>
      <c r="CFY130" s="7"/>
      <c r="CFZ130" s="7"/>
      <c r="CGA130" s="7"/>
      <c r="CGB130" s="7"/>
      <c r="CGC130" s="7"/>
      <c r="CGD130" s="7"/>
      <c r="CGE130" s="7"/>
      <c r="CGF130" s="7"/>
      <c r="CGG130" s="7"/>
      <c r="CGH130" s="7"/>
      <c r="CGI130" s="7"/>
      <c r="CGJ130" s="7"/>
      <c r="CGK130" s="7"/>
      <c r="CGL130" s="7"/>
      <c r="CGM130" s="7"/>
      <c r="CGN130" s="7"/>
      <c r="CGO130" s="7"/>
      <c r="CGP130" s="7"/>
      <c r="CGQ130" s="7"/>
      <c r="CGR130" s="7"/>
      <c r="CGS130" s="7"/>
      <c r="CGT130" s="7"/>
      <c r="CGU130" s="7"/>
      <c r="CGV130" s="7"/>
      <c r="CGW130" s="7"/>
      <c r="CGX130" s="7"/>
      <c r="CGY130" s="7"/>
      <c r="CGZ130" s="7"/>
      <c r="CHA130" s="7"/>
      <c r="CHB130" s="7"/>
      <c r="CHC130" s="7"/>
      <c r="CHD130" s="7"/>
      <c r="CHE130" s="7"/>
      <c r="CHF130" s="7"/>
      <c r="CHG130" s="7"/>
      <c r="CHH130" s="7"/>
      <c r="CHI130" s="7"/>
      <c r="CHJ130" s="7"/>
      <c r="CHK130" s="7"/>
      <c r="CHL130" s="7"/>
      <c r="CHM130" s="7"/>
      <c r="CHN130" s="7"/>
      <c r="CHO130" s="7"/>
      <c r="CHP130" s="7"/>
      <c r="CHQ130" s="7"/>
      <c r="CHR130" s="7"/>
      <c r="CHS130" s="7"/>
      <c r="CHT130" s="7"/>
      <c r="CHU130" s="7"/>
      <c r="CHV130" s="7"/>
      <c r="CHW130" s="7"/>
      <c r="CHX130" s="7"/>
      <c r="CHY130" s="7"/>
      <c r="CHZ130" s="7"/>
      <c r="CIA130" s="7"/>
      <c r="CIB130" s="7"/>
      <c r="CIC130" s="7"/>
      <c r="CID130" s="7"/>
      <c r="CIE130" s="7"/>
      <c r="CIF130" s="7"/>
      <c r="CIG130" s="7"/>
      <c r="CIH130" s="7"/>
      <c r="CII130" s="7"/>
      <c r="CIJ130" s="7"/>
      <c r="CIK130" s="7"/>
      <c r="CIL130" s="7"/>
      <c r="CIM130" s="7"/>
      <c r="CIN130" s="7"/>
      <c r="CIO130" s="7"/>
      <c r="CIP130" s="7"/>
      <c r="CIQ130" s="7"/>
      <c r="CIR130" s="7"/>
      <c r="CIS130" s="7"/>
      <c r="CIT130" s="7"/>
      <c r="CIU130" s="7"/>
      <c r="CIV130" s="7"/>
      <c r="CIW130" s="7"/>
      <c r="CIX130" s="7"/>
      <c r="CIY130" s="7"/>
      <c r="CIZ130" s="7"/>
      <c r="CJA130" s="7"/>
      <c r="CJB130" s="7"/>
      <c r="CJC130" s="7"/>
      <c r="CJD130" s="7"/>
      <c r="CJE130" s="7"/>
      <c r="CJF130" s="7"/>
      <c r="CJG130" s="7"/>
      <c r="CJH130" s="7"/>
      <c r="CJI130" s="7"/>
      <c r="CJJ130" s="7"/>
      <c r="CJK130" s="7"/>
      <c r="CJL130" s="7"/>
      <c r="CJM130" s="7"/>
      <c r="CJN130" s="7"/>
      <c r="CJO130" s="7"/>
      <c r="CJP130" s="7"/>
      <c r="CJQ130" s="7"/>
      <c r="CJR130" s="7"/>
      <c r="CJS130" s="7"/>
      <c r="CJT130" s="7"/>
      <c r="CJU130" s="7"/>
      <c r="CJV130" s="7"/>
      <c r="CJW130" s="7"/>
      <c r="CJX130" s="7"/>
      <c r="CJY130" s="7"/>
      <c r="CJZ130" s="7"/>
      <c r="CKA130" s="7"/>
      <c r="CKB130" s="7"/>
      <c r="CKC130" s="7"/>
      <c r="CKD130" s="7"/>
      <c r="CKE130" s="7"/>
      <c r="CKF130" s="7"/>
      <c r="CKG130" s="7"/>
      <c r="CKH130" s="7"/>
      <c r="CKI130" s="7"/>
      <c r="CKJ130" s="7"/>
      <c r="CKK130" s="7"/>
      <c r="CKL130" s="7"/>
      <c r="CKM130" s="7"/>
      <c r="CKN130" s="7"/>
      <c r="CKO130" s="7"/>
      <c r="CKP130" s="7"/>
      <c r="CKQ130" s="7"/>
      <c r="CKR130" s="7"/>
      <c r="CKS130" s="7"/>
      <c r="CKT130" s="7"/>
      <c r="CKU130" s="7"/>
      <c r="CKV130" s="7"/>
      <c r="CKW130" s="7"/>
      <c r="CKX130" s="7"/>
      <c r="CKY130" s="7"/>
      <c r="CKZ130" s="7"/>
      <c r="CLA130" s="7"/>
      <c r="CLB130" s="7"/>
      <c r="CLC130" s="7"/>
      <c r="CLD130" s="7"/>
      <c r="CLE130" s="7"/>
      <c r="CLF130" s="7"/>
      <c r="CLG130" s="7"/>
      <c r="CLH130" s="7"/>
      <c r="CLI130" s="7"/>
      <c r="CLJ130" s="7"/>
      <c r="CLK130" s="7"/>
      <c r="CLL130" s="7"/>
      <c r="CLM130" s="7"/>
      <c r="CLN130" s="7"/>
      <c r="CLO130" s="7"/>
      <c r="CLP130" s="7"/>
      <c r="CLQ130" s="7"/>
      <c r="CLR130" s="7"/>
      <c r="CLS130" s="7"/>
      <c r="CLT130" s="7"/>
      <c r="CLU130" s="7"/>
      <c r="CLV130" s="7"/>
      <c r="CLW130" s="7"/>
      <c r="CLX130" s="7"/>
      <c r="CLY130" s="7"/>
      <c r="CLZ130" s="7"/>
      <c r="CMA130" s="7"/>
      <c r="CMB130" s="7"/>
      <c r="CMC130" s="7"/>
      <c r="CMD130" s="7"/>
      <c r="CME130" s="7"/>
      <c r="CMF130" s="7"/>
      <c r="CMG130" s="7"/>
      <c r="CMH130" s="7"/>
      <c r="CMI130" s="7"/>
      <c r="CMJ130" s="7"/>
      <c r="CMK130" s="7"/>
      <c r="CML130" s="7"/>
      <c r="CMM130" s="7"/>
      <c r="CMN130" s="7"/>
      <c r="CMO130" s="7"/>
      <c r="CMP130" s="7"/>
      <c r="CMQ130" s="7"/>
      <c r="CMR130" s="7"/>
      <c r="CMS130" s="7"/>
      <c r="CMT130" s="7"/>
      <c r="CMU130" s="7"/>
      <c r="CMV130" s="7"/>
      <c r="CMW130" s="7"/>
      <c r="CMX130" s="7"/>
      <c r="CMY130" s="7"/>
      <c r="CMZ130" s="7"/>
      <c r="CNA130" s="7"/>
      <c r="CNB130" s="7"/>
      <c r="CNC130" s="7"/>
      <c r="CND130" s="7"/>
      <c r="CNE130" s="7"/>
      <c r="CNF130" s="7"/>
      <c r="CNG130" s="7"/>
      <c r="CNH130" s="7"/>
      <c r="CNI130" s="7"/>
      <c r="CNJ130" s="7"/>
      <c r="CNK130" s="7"/>
      <c r="CNL130" s="7"/>
      <c r="CNM130" s="7"/>
      <c r="CNN130" s="7"/>
      <c r="CNO130" s="7"/>
      <c r="CNP130" s="7"/>
      <c r="CNQ130" s="7"/>
      <c r="CNR130" s="7"/>
      <c r="CNS130" s="7"/>
      <c r="CNT130" s="7"/>
      <c r="CNU130" s="7"/>
      <c r="CNV130" s="7"/>
      <c r="CNW130" s="7"/>
      <c r="CNX130" s="7"/>
      <c r="CNY130" s="7"/>
      <c r="CNZ130" s="7"/>
      <c r="COA130" s="7"/>
      <c r="COB130" s="7"/>
      <c r="COC130" s="7"/>
      <c r="COD130" s="7"/>
      <c r="COE130" s="7"/>
      <c r="COF130" s="7"/>
      <c r="COG130" s="7"/>
      <c r="COH130" s="7"/>
      <c r="COI130" s="7"/>
      <c r="COJ130" s="7"/>
      <c r="COK130" s="7"/>
      <c r="COL130" s="7"/>
      <c r="COM130" s="7"/>
      <c r="CON130" s="7"/>
      <c r="COO130" s="7"/>
      <c r="COP130" s="7"/>
      <c r="COQ130" s="7"/>
      <c r="COR130" s="7"/>
      <c r="COS130" s="7"/>
      <c r="COT130" s="7"/>
      <c r="COU130" s="7"/>
      <c r="COV130" s="7"/>
      <c r="COW130" s="7"/>
      <c r="COX130" s="7"/>
      <c r="COY130" s="7"/>
      <c r="COZ130" s="7"/>
      <c r="CPA130" s="7"/>
      <c r="CPB130" s="7"/>
      <c r="CPC130" s="7"/>
      <c r="CPD130" s="7"/>
      <c r="CPE130" s="7"/>
      <c r="CPF130" s="7"/>
      <c r="CPG130" s="7"/>
      <c r="CPH130" s="7"/>
      <c r="CPI130" s="7"/>
      <c r="CPJ130" s="7"/>
      <c r="CPK130" s="7"/>
      <c r="CPL130" s="7"/>
      <c r="CPM130" s="7"/>
      <c r="CPN130" s="7"/>
      <c r="CPO130" s="7"/>
      <c r="CPP130" s="7"/>
      <c r="CPQ130" s="7"/>
      <c r="CPR130" s="7"/>
      <c r="CPS130" s="7"/>
      <c r="CPT130" s="7"/>
      <c r="CPU130" s="7"/>
      <c r="CPV130" s="7"/>
      <c r="CPW130" s="7"/>
      <c r="CPX130" s="7"/>
      <c r="CPY130" s="7"/>
      <c r="CPZ130" s="7"/>
      <c r="CQA130" s="7"/>
      <c r="CQB130" s="7"/>
      <c r="CQC130" s="7"/>
      <c r="CQD130" s="7"/>
      <c r="CQE130" s="7"/>
      <c r="CQF130" s="7"/>
      <c r="CQG130" s="7"/>
      <c r="CQH130" s="7"/>
      <c r="CQI130" s="7"/>
      <c r="CQJ130" s="7"/>
      <c r="CQK130" s="7"/>
      <c r="CQL130" s="7"/>
      <c r="CQM130" s="7"/>
      <c r="CQN130" s="7"/>
      <c r="CQO130" s="7"/>
      <c r="CQP130" s="7"/>
      <c r="CQQ130" s="7"/>
      <c r="CQR130" s="7"/>
      <c r="CQS130" s="7"/>
      <c r="CQT130" s="7"/>
      <c r="CQU130" s="7"/>
      <c r="CQV130" s="7"/>
      <c r="CQW130" s="7"/>
      <c r="CQX130" s="7"/>
      <c r="CQY130" s="7"/>
      <c r="CQZ130" s="7"/>
      <c r="CRA130" s="7"/>
      <c r="CRB130" s="7"/>
      <c r="CRC130" s="7"/>
      <c r="CRD130" s="7"/>
      <c r="CRE130" s="7"/>
      <c r="CRF130" s="7"/>
      <c r="CRG130" s="7"/>
      <c r="CRH130" s="7"/>
      <c r="CRI130" s="7"/>
      <c r="CRJ130" s="7"/>
      <c r="CRK130" s="7"/>
      <c r="CRL130" s="7"/>
      <c r="CRM130" s="7"/>
      <c r="CRN130" s="7"/>
      <c r="CRO130" s="7"/>
      <c r="CRP130" s="7"/>
      <c r="CRQ130" s="7"/>
      <c r="CRR130" s="7"/>
      <c r="CRS130" s="7"/>
      <c r="CRT130" s="7"/>
      <c r="CRU130" s="7"/>
      <c r="CRV130" s="7"/>
      <c r="CRW130" s="7"/>
      <c r="CRX130" s="7"/>
      <c r="CRY130" s="7"/>
      <c r="CRZ130" s="7"/>
      <c r="CSA130" s="7"/>
      <c r="CSB130" s="7"/>
      <c r="CSC130" s="7"/>
      <c r="CSD130" s="7"/>
      <c r="CSE130" s="7"/>
      <c r="CSF130" s="7"/>
      <c r="CSG130" s="7"/>
      <c r="CSH130" s="7"/>
      <c r="CSI130" s="7"/>
      <c r="CSJ130" s="7"/>
      <c r="CSK130" s="7"/>
      <c r="CSL130" s="7"/>
      <c r="CSM130" s="7"/>
      <c r="CSN130" s="7"/>
      <c r="CSO130" s="7"/>
      <c r="CSP130" s="7"/>
      <c r="CSQ130" s="7"/>
      <c r="CSR130" s="7"/>
      <c r="CSS130" s="7"/>
      <c r="CST130" s="7"/>
      <c r="CSU130" s="7"/>
      <c r="CSV130" s="7"/>
      <c r="CSW130" s="7"/>
      <c r="CSX130" s="7"/>
      <c r="CSY130" s="7"/>
      <c r="CSZ130" s="7"/>
      <c r="CTA130" s="7"/>
      <c r="CTB130" s="7"/>
      <c r="CTC130" s="7"/>
      <c r="CTD130" s="7"/>
      <c r="CTE130" s="7"/>
      <c r="CTF130" s="7"/>
      <c r="CTG130" s="7"/>
      <c r="CTH130" s="7"/>
      <c r="CTI130" s="7"/>
      <c r="CTJ130" s="7"/>
      <c r="CTK130" s="7"/>
      <c r="CTL130" s="7"/>
      <c r="CTM130" s="7"/>
      <c r="CTN130" s="7"/>
      <c r="CTO130" s="7"/>
      <c r="CTP130" s="7"/>
      <c r="CTQ130" s="7"/>
      <c r="CTR130" s="7"/>
      <c r="CTS130" s="7"/>
      <c r="CTT130" s="7"/>
      <c r="CTU130" s="7"/>
      <c r="CTV130" s="7"/>
      <c r="CTW130" s="7"/>
      <c r="CTX130" s="7"/>
      <c r="CTY130" s="7"/>
      <c r="CTZ130" s="7"/>
      <c r="CUA130" s="7"/>
      <c r="CUB130" s="7"/>
      <c r="CUC130" s="7"/>
      <c r="CUD130" s="7"/>
      <c r="CUE130" s="7"/>
      <c r="CUF130" s="7"/>
      <c r="CUG130" s="7"/>
      <c r="CUH130" s="7"/>
      <c r="CUI130" s="7"/>
      <c r="CUJ130" s="7"/>
      <c r="CUK130" s="7"/>
      <c r="CUL130" s="7"/>
      <c r="CUM130" s="7"/>
      <c r="CUN130" s="7"/>
      <c r="CUO130" s="7"/>
      <c r="CUP130" s="7"/>
      <c r="CUQ130" s="7"/>
      <c r="CUR130" s="7"/>
      <c r="CUS130" s="7"/>
      <c r="CUT130" s="7"/>
      <c r="CUU130" s="7"/>
      <c r="CUV130" s="7"/>
      <c r="CUW130" s="7"/>
      <c r="CUX130" s="7"/>
      <c r="CUY130" s="7"/>
      <c r="CUZ130" s="7"/>
      <c r="CVA130" s="7"/>
      <c r="CVB130" s="7"/>
      <c r="CVC130" s="7"/>
      <c r="CVD130" s="7"/>
      <c r="CVE130" s="7"/>
      <c r="CVF130" s="7"/>
      <c r="CVG130" s="7"/>
      <c r="CVH130" s="7"/>
      <c r="CVI130" s="7"/>
      <c r="CVJ130" s="7"/>
      <c r="CVK130" s="7"/>
      <c r="CVL130" s="7"/>
      <c r="CVM130" s="7"/>
      <c r="CVN130" s="7"/>
      <c r="CVO130" s="7"/>
      <c r="CVP130" s="7"/>
      <c r="CVQ130" s="7"/>
      <c r="CVR130" s="7"/>
      <c r="CVS130" s="7"/>
      <c r="CVT130" s="7"/>
      <c r="CVU130" s="7"/>
      <c r="CVV130" s="7"/>
      <c r="CVW130" s="7"/>
      <c r="CVX130" s="7"/>
      <c r="CVY130" s="7"/>
      <c r="CVZ130" s="7"/>
      <c r="CWA130" s="7"/>
      <c r="CWB130" s="7"/>
      <c r="CWC130" s="7"/>
      <c r="CWD130" s="7"/>
      <c r="CWE130" s="7"/>
      <c r="CWF130" s="7"/>
      <c r="CWG130" s="7"/>
      <c r="CWH130" s="7"/>
      <c r="CWI130" s="7"/>
      <c r="CWJ130" s="7"/>
      <c r="CWK130" s="7"/>
      <c r="CWL130" s="7"/>
      <c r="CWM130" s="7"/>
      <c r="CWN130" s="7"/>
      <c r="CWO130" s="7"/>
      <c r="CWP130" s="7"/>
      <c r="CWQ130" s="7"/>
      <c r="CWR130" s="7"/>
      <c r="CWS130" s="7"/>
      <c r="CWT130" s="7"/>
      <c r="CWU130" s="7"/>
      <c r="CWV130" s="7"/>
      <c r="CWW130" s="7"/>
      <c r="CWX130" s="7"/>
      <c r="CWY130" s="7"/>
      <c r="CWZ130" s="7"/>
      <c r="CXA130" s="7"/>
      <c r="CXB130" s="7"/>
      <c r="CXC130" s="7"/>
      <c r="CXD130" s="7"/>
      <c r="CXE130" s="7"/>
      <c r="CXF130" s="7"/>
      <c r="CXG130" s="7"/>
      <c r="CXH130" s="7"/>
      <c r="CXI130" s="7"/>
      <c r="CXJ130" s="7"/>
      <c r="CXK130" s="7"/>
      <c r="CXL130" s="7"/>
      <c r="CXM130" s="7"/>
      <c r="CXN130" s="7"/>
      <c r="CXO130" s="7"/>
      <c r="CXP130" s="7"/>
      <c r="CXQ130" s="7"/>
      <c r="CXR130" s="7"/>
      <c r="CXS130" s="7"/>
      <c r="CXT130" s="7"/>
      <c r="CXU130" s="7"/>
      <c r="CXV130" s="7"/>
      <c r="CXW130" s="7"/>
      <c r="CXX130" s="7"/>
      <c r="CXY130" s="7"/>
      <c r="CXZ130" s="7"/>
      <c r="CYA130" s="7"/>
      <c r="CYB130" s="7"/>
      <c r="CYC130" s="7"/>
      <c r="CYD130" s="7"/>
      <c r="CYE130" s="7"/>
      <c r="CYF130" s="7"/>
      <c r="CYG130" s="7"/>
      <c r="CYH130" s="7"/>
      <c r="CYI130" s="7"/>
      <c r="CYJ130" s="7"/>
      <c r="CYK130" s="7"/>
      <c r="CYL130" s="7"/>
      <c r="CYM130" s="7"/>
      <c r="CYN130" s="7"/>
      <c r="CYO130" s="7"/>
      <c r="CYP130" s="7"/>
      <c r="CYQ130" s="7"/>
      <c r="CYR130" s="7"/>
      <c r="CYS130" s="7"/>
      <c r="CYT130" s="7"/>
      <c r="CYU130" s="7"/>
      <c r="CYV130" s="7"/>
      <c r="CYW130" s="7"/>
      <c r="CYX130" s="7"/>
      <c r="CYY130" s="7"/>
      <c r="CYZ130" s="7"/>
      <c r="CZA130" s="7"/>
      <c r="CZB130" s="7"/>
      <c r="CZC130" s="7"/>
      <c r="CZD130" s="7"/>
      <c r="CZE130" s="7"/>
      <c r="CZF130" s="7"/>
      <c r="CZG130" s="7"/>
      <c r="CZH130" s="7"/>
      <c r="CZI130" s="7"/>
      <c r="CZJ130" s="7"/>
      <c r="CZK130" s="7"/>
      <c r="CZL130" s="7"/>
      <c r="CZM130" s="7"/>
      <c r="CZN130" s="7"/>
      <c r="CZO130" s="7"/>
      <c r="CZP130" s="7"/>
      <c r="CZQ130" s="7"/>
      <c r="CZR130" s="7"/>
      <c r="CZS130" s="7"/>
      <c r="CZT130" s="7"/>
      <c r="CZU130" s="7"/>
      <c r="CZV130" s="7"/>
      <c r="CZW130" s="7"/>
      <c r="CZX130" s="7"/>
      <c r="CZY130" s="7"/>
      <c r="CZZ130" s="7"/>
      <c r="DAA130" s="7"/>
      <c r="DAB130" s="7"/>
      <c r="DAC130" s="7"/>
      <c r="DAD130" s="7"/>
      <c r="DAE130" s="7"/>
      <c r="DAF130" s="7"/>
      <c r="DAG130" s="7"/>
      <c r="DAH130" s="7"/>
      <c r="DAI130" s="7"/>
      <c r="DAJ130" s="7"/>
      <c r="DAK130" s="7"/>
      <c r="DAL130" s="7"/>
      <c r="DAM130" s="7"/>
      <c r="DAN130" s="7"/>
      <c r="DAO130" s="7"/>
      <c r="DAP130" s="7"/>
      <c r="DAQ130" s="7"/>
      <c r="DAR130" s="7"/>
      <c r="DAS130" s="7"/>
      <c r="DAT130" s="7"/>
      <c r="DAU130" s="7"/>
      <c r="DAV130" s="7"/>
      <c r="DAW130" s="7"/>
      <c r="DAX130" s="7"/>
      <c r="DAY130" s="7"/>
      <c r="DAZ130" s="7"/>
      <c r="DBA130" s="7"/>
      <c r="DBB130" s="7"/>
      <c r="DBC130" s="7"/>
      <c r="DBD130" s="7"/>
      <c r="DBE130" s="7"/>
      <c r="DBF130" s="7"/>
      <c r="DBG130" s="7"/>
      <c r="DBH130" s="7"/>
      <c r="DBI130" s="7"/>
      <c r="DBJ130" s="7"/>
      <c r="DBK130" s="7"/>
      <c r="DBL130" s="7"/>
      <c r="DBM130" s="7"/>
      <c r="DBN130" s="7"/>
      <c r="DBO130" s="7"/>
      <c r="DBP130" s="7"/>
      <c r="DBQ130" s="7"/>
      <c r="DBR130" s="7"/>
      <c r="DBS130" s="7"/>
      <c r="DBT130" s="7"/>
      <c r="DBU130" s="7"/>
      <c r="DBV130" s="7"/>
      <c r="DBW130" s="7"/>
      <c r="DBX130" s="7"/>
      <c r="DBY130" s="7"/>
      <c r="DBZ130" s="7"/>
      <c r="DCA130" s="7"/>
      <c r="DCB130" s="7"/>
      <c r="DCC130" s="7"/>
      <c r="DCD130" s="7"/>
      <c r="DCE130" s="7"/>
      <c r="DCF130" s="7"/>
      <c r="DCG130" s="7"/>
      <c r="DCH130" s="7"/>
      <c r="DCI130" s="7"/>
      <c r="DCJ130" s="7"/>
      <c r="DCK130" s="7"/>
      <c r="DCL130" s="7"/>
      <c r="DCM130" s="7"/>
      <c r="DCN130" s="7"/>
      <c r="DCO130" s="7"/>
      <c r="DCP130" s="7"/>
      <c r="DCQ130" s="7"/>
      <c r="DCR130" s="7"/>
      <c r="DCS130" s="7"/>
      <c r="DCT130" s="7"/>
      <c r="DCU130" s="7"/>
      <c r="DCV130" s="7"/>
      <c r="DCW130" s="7"/>
      <c r="DCX130" s="7"/>
      <c r="DCY130" s="7"/>
      <c r="DCZ130" s="7"/>
      <c r="DDA130" s="7"/>
      <c r="DDB130" s="7"/>
      <c r="DDC130" s="7"/>
      <c r="DDD130" s="7"/>
      <c r="DDE130" s="7"/>
      <c r="DDF130" s="7"/>
      <c r="DDG130" s="7"/>
      <c r="DDH130" s="7"/>
      <c r="DDI130" s="7"/>
      <c r="DDJ130" s="7"/>
      <c r="DDK130" s="7"/>
      <c r="DDL130" s="7"/>
      <c r="DDM130" s="7"/>
      <c r="DDN130" s="7"/>
      <c r="DDO130" s="7"/>
      <c r="DDP130" s="7"/>
      <c r="DDQ130" s="7"/>
      <c r="DDR130" s="7"/>
      <c r="DDS130" s="7"/>
      <c r="DDT130" s="7"/>
      <c r="DDU130" s="7"/>
      <c r="DDV130" s="7"/>
      <c r="DDW130" s="7"/>
      <c r="DDX130" s="7"/>
      <c r="DDY130" s="7"/>
      <c r="DDZ130" s="7"/>
      <c r="DEA130" s="7"/>
      <c r="DEB130" s="7"/>
      <c r="DEC130" s="7"/>
      <c r="DED130" s="7"/>
      <c r="DEE130" s="7"/>
      <c r="DEF130" s="7"/>
      <c r="DEG130" s="7"/>
      <c r="DEH130" s="7"/>
      <c r="DEI130" s="7"/>
      <c r="DEJ130" s="7"/>
      <c r="DEK130" s="7"/>
      <c r="DEL130" s="7"/>
      <c r="DEM130" s="7"/>
      <c r="DEN130" s="7"/>
      <c r="DEO130" s="7"/>
      <c r="DEP130" s="7"/>
      <c r="DEQ130" s="7"/>
      <c r="DER130" s="7"/>
      <c r="DES130" s="7"/>
      <c r="DET130" s="7"/>
      <c r="DEU130" s="7"/>
      <c r="DEV130" s="7"/>
      <c r="DEW130" s="7"/>
      <c r="DEX130" s="7"/>
      <c r="DEY130" s="7"/>
      <c r="DEZ130" s="7"/>
      <c r="DFA130" s="7"/>
      <c r="DFB130" s="7"/>
      <c r="DFC130" s="7"/>
      <c r="DFD130" s="7"/>
      <c r="DFE130" s="7"/>
      <c r="DFF130" s="7"/>
      <c r="DFG130" s="7"/>
      <c r="DFH130" s="7"/>
      <c r="DFI130" s="7"/>
      <c r="DFJ130" s="7"/>
      <c r="DFK130" s="7"/>
      <c r="DFL130" s="7"/>
      <c r="DFM130" s="7"/>
      <c r="DFN130" s="7"/>
      <c r="DFO130" s="7"/>
      <c r="DFP130" s="7"/>
      <c r="DFQ130" s="7"/>
      <c r="DFR130" s="7"/>
      <c r="DFS130" s="7"/>
      <c r="DFT130" s="7"/>
      <c r="DFU130" s="7"/>
      <c r="DFV130" s="7"/>
      <c r="DFW130" s="7"/>
      <c r="DFX130" s="7"/>
      <c r="DFY130" s="7"/>
      <c r="DFZ130" s="7"/>
      <c r="DGA130" s="7"/>
      <c r="DGB130" s="7"/>
      <c r="DGC130" s="7"/>
      <c r="DGD130" s="7"/>
      <c r="DGE130" s="7"/>
      <c r="DGF130" s="7"/>
      <c r="DGG130" s="7"/>
      <c r="DGH130" s="7"/>
      <c r="DGI130" s="7"/>
      <c r="DGJ130" s="7"/>
      <c r="DGK130" s="7"/>
      <c r="DGL130" s="7"/>
      <c r="DGM130" s="7"/>
      <c r="DGN130" s="7"/>
      <c r="DGO130" s="7"/>
      <c r="DGP130" s="7"/>
      <c r="DGQ130" s="7"/>
      <c r="DGR130" s="7"/>
      <c r="DGS130" s="7"/>
      <c r="DGT130" s="7"/>
      <c r="DGU130" s="7"/>
      <c r="DGV130" s="7"/>
      <c r="DGW130" s="7"/>
      <c r="DGX130" s="7"/>
      <c r="DGY130" s="7"/>
      <c r="DGZ130" s="7"/>
      <c r="DHA130" s="7"/>
      <c r="DHB130" s="7"/>
      <c r="DHC130" s="7"/>
      <c r="DHD130" s="7"/>
      <c r="DHE130" s="7"/>
      <c r="DHF130" s="7"/>
      <c r="DHG130" s="7"/>
      <c r="DHH130" s="7"/>
      <c r="DHI130" s="7"/>
      <c r="DHJ130" s="7"/>
      <c r="DHK130" s="7"/>
      <c r="DHL130" s="7"/>
      <c r="DHM130" s="7"/>
      <c r="DHN130" s="7"/>
      <c r="DHO130" s="7"/>
      <c r="DHP130" s="7"/>
      <c r="DHQ130" s="7"/>
      <c r="DHR130" s="7"/>
      <c r="DHS130" s="7"/>
      <c r="DHT130" s="7"/>
      <c r="DHU130" s="7"/>
      <c r="DHV130" s="7"/>
      <c r="DHW130" s="7"/>
      <c r="DHX130" s="7"/>
      <c r="DHY130" s="7"/>
      <c r="DHZ130" s="7"/>
      <c r="DIA130" s="7"/>
      <c r="DIB130" s="7"/>
      <c r="DIC130" s="7"/>
      <c r="DID130" s="7"/>
      <c r="DIE130" s="7"/>
      <c r="DIF130" s="7"/>
      <c r="DIG130" s="7"/>
      <c r="DIH130" s="7"/>
      <c r="DII130" s="7"/>
      <c r="DIJ130" s="7"/>
      <c r="DIK130" s="7"/>
      <c r="DIL130" s="7"/>
      <c r="DIM130" s="7"/>
      <c r="DIN130" s="7"/>
      <c r="DIO130" s="7"/>
      <c r="DIP130" s="7"/>
      <c r="DIQ130" s="7"/>
      <c r="DIR130" s="7"/>
      <c r="DIS130" s="7"/>
      <c r="DIT130" s="7"/>
      <c r="DIU130" s="7"/>
      <c r="DIV130" s="7"/>
      <c r="DIW130" s="7"/>
      <c r="DIX130" s="7"/>
      <c r="DIY130" s="7"/>
      <c r="DIZ130" s="7"/>
      <c r="DJA130" s="7"/>
      <c r="DJB130" s="7"/>
      <c r="DJC130" s="7"/>
      <c r="DJD130" s="7"/>
      <c r="DJE130" s="7"/>
      <c r="DJF130" s="7"/>
      <c r="DJG130" s="7"/>
      <c r="DJH130" s="7"/>
      <c r="DJI130" s="7"/>
      <c r="DJJ130" s="7"/>
      <c r="DJK130" s="7"/>
      <c r="DJL130" s="7"/>
      <c r="DJM130" s="7"/>
      <c r="DJN130" s="7"/>
      <c r="DJO130" s="7"/>
      <c r="DJP130" s="7"/>
      <c r="DJQ130" s="7"/>
      <c r="DJR130" s="7"/>
      <c r="DJS130" s="7"/>
      <c r="DJT130" s="7"/>
      <c r="DJU130" s="7"/>
      <c r="DJV130" s="7"/>
      <c r="DJW130" s="7"/>
      <c r="DJX130" s="7"/>
      <c r="DJY130" s="7"/>
      <c r="DJZ130" s="7"/>
      <c r="DKA130" s="7"/>
      <c r="DKB130" s="7"/>
      <c r="DKC130" s="7"/>
      <c r="DKD130" s="7"/>
      <c r="DKE130" s="7"/>
      <c r="DKF130" s="7"/>
      <c r="DKG130" s="7"/>
      <c r="DKH130" s="7"/>
      <c r="DKI130" s="7"/>
      <c r="DKJ130" s="7"/>
      <c r="DKK130" s="7"/>
      <c r="DKL130" s="7"/>
      <c r="DKM130" s="7"/>
      <c r="DKN130" s="7"/>
      <c r="DKO130" s="7"/>
      <c r="DKP130" s="7"/>
      <c r="DKQ130" s="7"/>
      <c r="DKR130" s="7"/>
      <c r="DKS130" s="7"/>
      <c r="DKT130" s="7"/>
      <c r="DKU130" s="7"/>
      <c r="DKV130" s="7"/>
      <c r="DKW130" s="7"/>
      <c r="DKX130" s="7"/>
      <c r="DKY130" s="7"/>
      <c r="DKZ130" s="7"/>
      <c r="DLA130" s="7"/>
      <c r="DLB130" s="7"/>
      <c r="DLC130" s="7"/>
      <c r="DLD130" s="7"/>
      <c r="DLE130" s="7"/>
      <c r="DLF130" s="7"/>
      <c r="DLG130" s="7"/>
      <c r="DLH130" s="7"/>
      <c r="DLI130" s="7"/>
      <c r="DLJ130" s="7"/>
      <c r="DLK130" s="7"/>
      <c r="DLL130" s="7"/>
      <c r="DLM130" s="7"/>
      <c r="DLN130" s="7"/>
      <c r="DLO130" s="7"/>
      <c r="DLP130" s="7"/>
      <c r="DLQ130" s="7"/>
      <c r="DLR130" s="7"/>
      <c r="DLS130" s="7"/>
      <c r="DLT130" s="7"/>
      <c r="DLU130" s="7"/>
      <c r="DLV130" s="7"/>
      <c r="DLW130" s="7"/>
      <c r="DLX130" s="7"/>
      <c r="DLY130" s="7"/>
      <c r="DLZ130" s="7"/>
      <c r="DMA130" s="7"/>
      <c r="DMB130" s="7"/>
      <c r="DMC130" s="7"/>
      <c r="DMD130" s="7"/>
      <c r="DME130" s="7"/>
      <c r="DMF130" s="7"/>
      <c r="DMG130" s="7"/>
      <c r="DMH130" s="7"/>
      <c r="DMI130" s="7"/>
      <c r="DMJ130" s="7"/>
      <c r="DMK130" s="7"/>
      <c r="DML130" s="7"/>
      <c r="DMM130" s="7"/>
      <c r="DMN130" s="7"/>
      <c r="DMO130" s="7"/>
      <c r="DMP130" s="7"/>
      <c r="DMQ130" s="7"/>
      <c r="DMR130" s="7"/>
      <c r="DMS130" s="7"/>
      <c r="DMT130" s="7"/>
      <c r="DMU130" s="7"/>
      <c r="DMV130" s="7"/>
      <c r="DMW130" s="7"/>
      <c r="DMX130" s="7"/>
      <c r="DMY130" s="7"/>
      <c r="DMZ130" s="7"/>
      <c r="DNA130" s="7"/>
      <c r="DNB130" s="7"/>
      <c r="DNC130" s="7"/>
      <c r="DND130" s="7"/>
      <c r="DNE130" s="7"/>
      <c r="DNF130" s="7"/>
      <c r="DNG130" s="7"/>
      <c r="DNH130" s="7"/>
      <c r="DNI130" s="7"/>
      <c r="DNJ130" s="7"/>
      <c r="DNK130" s="7"/>
      <c r="DNL130" s="7"/>
      <c r="DNM130" s="7"/>
      <c r="DNN130" s="7"/>
      <c r="DNO130" s="7"/>
      <c r="DNP130" s="7"/>
      <c r="DNQ130" s="7"/>
      <c r="DNR130" s="7"/>
      <c r="DNS130" s="7"/>
      <c r="DNT130" s="7"/>
      <c r="DNU130" s="7"/>
      <c r="DNV130" s="7"/>
      <c r="DNW130" s="7"/>
      <c r="DNX130" s="7"/>
      <c r="DNY130" s="7"/>
      <c r="DNZ130" s="7"/>
      <c r="DOA130" s="7"/>
      <c r="DOB130" s="7"/>
      <c r="DOC130" s="7"/>
      <c r="DOD130" s="7"/>
      <c r="DOE130" s="7"/>
      <c r="DOF130" s="7"/>
      <c r="DOG130" s="7"/>
      <c r="DOH130" s="7"/>
      <c r="DOI130" s="7"/>
      <c r="DOJ130" s="7"/>
      <c r="DOK130" s="7"/>
      <c r="DOL130" s="7"/>
      <c r="DOM130" s="7"/>
      <c r="DON130" s="7"/>
      <c r="DOO130" s="7"/>
      <c r="DOP130" s="7"/>
      <c r="DOQ130" s="7"/>
      <c r="DOR130" s="7"/>
      <c r="DOS130" s="7"/>
      <c r="DOT130" s="7"/>
      <c r="DOU130" s="7"/>
      <c r="DOV130" s="7"/>
      <c r="DOW130" s="7"/>
      <c r="DOX130" s="7"/>
      <c r="DOY130" s="7"/>
      <c r="DOZ130" s="7"/>
      <c r="DPA130" s="7"/>
      <c r="DPB130" s="7"/>
      <c r="DPC130" s="7"/>
      <c r="DPD130" s="7"/>
      <c r="DPE130" s="7"/>
      <c r="DPF130" s="7"/>
      <c r="DPG130" s="7"/>
      <c r="DPH130" s="7"/>
      <c r="DPI130" s="7"/>
      <c r="DPJ130" s="7"/>
      <c r="DPK130" s="7"/>
      <c r="DPL130" s="7"/>
      <c r="DPM130" s="7"/>
      <c r="DPN130" s="7"/>
      <c r="DPO130" s="7"/>
      <c r="DPP130" s="7"/>
      <c r="DPQ130" s="7"/>
      <c r="DPR130" s="7"/>
      <c r="DPS130" s="7"/>
      <c r="DPT130" s="7"/>
      <c r="DPU130" s="7"/>
      <c r="DPV130" s="7"/>
      <c r="DPW130" s="7"/>
      <c r="DPX130" s="7"/>
      <c r="DPY130" s="7"/>
      <c r="DPZ130" s="7"/>
      <c r="DQA130" s="7"/>
      <c r="DQB130" s="7"/>
      <c r="DQC130" s="7"/>
      <c r="DQD130" s="7"/>
      <c r="DQE130" s="7"/>
      <c r="DQF130" s="7"/>
      <c r="DQG130" s="7"/>
      <c r="DQH130" s="7"/>
      <c r="DQI130" s="7"/>
      <c r="DQJ130" s="7"/>
      <c r="DQK130" s="7"/>
      <c r="DQL130" s="7"/>
      <c r="DQM130" s="7"/>
      <c r="DQN130" s="7"/>
      <c r="DQO130" s="7"/>
      <c r="DQP130" s="7"/>
      <c r="DQQ130" s="7"/>
      <c r="DQR130" s="7"/>
      <c r="DQS130" s="7"/>
      <c r="DQT130" s="7"/>
      <c r="DQU130" s="7"/>
      <c r="DQV130" s="7"/>
      <c r="DQW130" s="7"/>
      <c r="DQX130" s="7"/>
      <c r="DQY130" s="7"/>
      <c r="DQZ130" s="7"/>
      <c r="DRA130" s="7"/>
      <c r="DRB130" s="7"/>
      <c r="DRC130" s="7"/>
      <c r="DRD130" s="7"/>
      <c r="DRE130" s="7"/>
      <c r="DRF130" s="7"/>
      <c r="DRG130" s="7"/>
      <c r="DRH130" s="7"/>
      <c r="DRI130" s="7"/>
      <c r="DRJ130" s="7"/>
      <c r="DRK130" s="7"/>
      <c r="DRL130" s="7"/>
      <c r="DRM130" s="7"/>
      <c r="DRN130" s="7"/>
      <c r="DRO130" s="7"/>
      <c r="DRP130" s="7"/>
      <c r="DRQ130" s="7"/>
      <c r="DRR130" s="7"/>
      <c r="DRS130" s="7"/>
      <c r="DRT130" s="7"/>
      <c r="DRU130" s="7"/>
      <c r="DRV130" s="7"/>
      <c r="DRW130" s="7"/>
      <c r="DRX130" s="7"/>
      <c r="DRY130" s="7"/>
      <c r="DRZ130" s="7"/>
      <c r="DSA130" s="7"/>
      <c r="DSB130" s="7"/>
      <c r="DSC130" s="7"/>
      <c r="DSD130" s="7"/>
      <c r="DSE130" s="7"/>
      <c r="DSF130" s="7"/>
      <c r="DSG130" s="7"/>
      <c r="DSH130" s="7"/>
      <c r="DSI130" s="7"/>
      <c r="DSJ130" s="7"/>
      <c r="DSK130" s="7"/>
      <c r="DSL130" s="7"/>
      <c r="DSM130" s="7"/>
      <c r="DSN130" s="7"/>
      <c r="DSO130" s="7"/>
      <c r="DSP130" s="7"/>
      <c r="DSQ130" s="7"/>
      <c r="DSR130" s="7"/>
      <c r="DSS130" s="7"/>
      <c r="DST130" s="7"/>
      <c r="DSU130" s="7"/>
      <c r="DSV130" s="7"/>
      <c r="DSW130" s="7"/>
      <c r="DSX130" s="7"/>
      <c r="DSY130" s="7"/>
      <c r="DSZ130" s="7"/>
      <c r="DTA130" s="7"/>
      <c r="DTB130" s="7"/>
      <c r="DTC130" s="7"/>
      <c r="DTD130" s="7"/>
      <c r="DTE130" s="7"/>
      <c r="DTF130" s="7"/>
      <c r="DTG130" s="7"/>
      <c r="DTH130" s="7"/>
      <c r="DTI130" s="7"/>
      <c r="DTJ130" s="7"/>
      <c r="DTK130" s="7"/>
      <c r="DTL130" s="7"/>
      <c r="DTM130" s="7"/>
      <c r="DTN130" s="7"/>
      <c r="DTO130" s="7"/>
      <c r="DTP130" s="7"/>
      <c r="DTQ130" s="7"/>
      <c r="DTR130" s="7"/>
      <c r="DTS130" s="7"/>
      <c r="DTT130" s="7"/>
      <c r="DTU130" s="7"/>
      <c r="DTV130" s="7"/>
      <c r="DTW130" s="7"/>
      <c r="DTX130" s="7"/>
      <c r="DTY130" s="7"/>
      <c r="DTZ130" s="7"/>
      <c r="DUA130" s="7"/>
      <c r="DUB130" s="7"/>
      <c r="DUC130" s="7"/>
      <c r="DUD130" s="7"/>
      <c r="DUE130" s="7"/>
      <c r="DUF130" s="7"/>
      <c r="DUG130" s="7"/>
      <c r="DUH130" s="7"/>
      <c r="DUI130" s="7"/>
      <c r="DUJ130" s="7"/>
      <c r="DUK130" s="7"/>
      <c r="DUL130" s="7"/>
      <c r="DUM130" s="7"/>
      <c r="DUN130" s="7"/>
      <c r="DUO130" s="7"/>
      <c r="DUP130" s="7"/>
      <c r="DUQ130" s="7"/>
      <c r="DUR130" s="7"/>
      <c r="DUS130" s="7"/>
      <c r="DUT130" s="7"/>
      <c r="DUU130" s="7"/>
      <c r="DUV130" s="7"/>
      <c r="DUW130" s="7"/>
      <c r="DUX130" s="7"/>
      <c r="DUY130" s="7"/>
      <c r="DUZ130" s="7"/>
      <c r="DVA130" s="7"/>
      <c r="DVB130" s="7"/>
      <c r="DVC130" s="7"/>
      <c r="DVD130" s="7"/>
      <c r="DVE130" s="7"/>
      <c r="DVF130" s="7"/>
      <c r="DVG130" s="7"/>
      <c r="DVH130" s="7"/>
      <c r="DVI130" s="7"/>
      <c r="DVJ130" s="7"/>
      <c r="DVK130" s="7"/>
      <c r="DVL130" s="7"/>
      <c r="DVM130" s="7"/>
      <c r="DVN130" s="7"/>
      <c r="DVO130" s="7"/>
      <c r="DVP130" s="7"/>
      <c r="DVQ130" s="7"/>
      <c r="DVR130" s="7"/>
      <c r="DVS130" s="7"/>
      <c r="DVT130" s="7"/>
      <c r="DVU130" s="7"/>
      <c r="DVV130" s="7"/>
      <c r="DVW130" s="7"/>
      <c r="DVX130" s="7"/>
      <c r="DVY130" s="7"/>
      <c r="DVZ130" s="7"/>
      <c r="DWA130" s="7"/>
      <c r="DWB130" s="7"/>
      <c r="DWC130" s="7"/>
      <c r="DWD130" s="7"/>
      <c r="DWE130" s="7"/>
      <c r="DWF130" s="7"/>
      <c r="DWG130" s="7"/>
      <c r="DWH130" s="7"/>
      <c r="DWI130" s="7"/>
      <c r="DWJ130" s="7"/>
      <c r="DWK130" s="7"/>
      <c r="DWL130" s="7"/>
      <c r="DWM130" s="7"/>
      <c r="DWN130" s="7"/>
      <c r="DWO130" s="7"/>
      <c r="DWP130" s="7"/>
      <c r="DWQ130" s="7"/>
      <c r="DWR130" s="7"/>
      <c r="DWS130" s="7"/>
      <c r="DWT130" s="7"/>
      <c r="DWU130" s="7"/>
      <c r="DWV130" s="7"/>
      <c r="DWW130" s="7"/>
      <c r="DWX130" s="7"/>
      <c r="DWY130" s="7"/>
      <c r="DWZ130" s="7"/>
      <c r="DXA130" s="7"/>
      <c r="DXB130" s="7"/>
      <c r="DXC130" s="7"/>
      <c r="DXD130" s="7"/>
      <c r="DXE130" s="7"/>
      <c r="DXF130" s="7"/>
      <c r="DXG130" s="7"/>
      <c r="DXH130" s="7"/>
      <c r="DXI130" s="7"/>
      <c r="DXJ130" s="7"/>
      <c r="DXK130" s="7"/>
      <c r="DXL130" s="7"/>
      <c r="DXM130" s="7"/>
      <c r="DXN130" s="7"/>
      <c r="DXO130" s="7"/>
      <c r="DXP130" s="7"/>
      <c r="DXQ130" s="7"/>
      <c r="DXR130" s="7"/>
      <c r="DXS130" s="7"/>
      <c r="DXT130" s="7"/>
      <c r="DXU130" s="7"/>
      <c r="DXV130" s="7"/>
      <c r="DXW130" s="7"/>
      <c r="DXX130" s="7"/>
      <c r="DXY130" s="7"/>
      <c r="DXZ130" s="7"/>
      <c r="DYA130" s="7"/>
      <c r="DYB130" s="7"/>
      <c r="DYC130" s="7"/>
      <c r="DYD130" s="7"/>
      <c r="DYE130" s="7"/>
      <c r="DYF130" s="7"/>
      <c r="DYG130" s="7"/>
      <c r="DYH130" s="7"/>
      <c r="DYI130" s="7"/>
      <c r="DYJ130" s="7"/>
      <c r="DYK130" s="7"/>
      <c r="DYL130" s="7"/>
      <c r="DYM130" s="7"/>
      <c r="DYN130" s="7"/>
      <c r="DYO130" s="7"/>
      <c r="DYP130" s="7"/>
      <c r="DYQ130" s="7"/>
      <c r="DYR130" s="7"/>
      <c r="DYS130" s="7"/>
      <c r="DYT130" s="7"/>
      <c r="DYU130" s="7"/>
      <c r="DYV130" s="7"/>
      <c r="DYW130" s="7"/>
      <c r="DYX130" s="7"/>
      <c r="DYY130" s="7"/>
      <c r="DYZ130" s="7"/>
      <c r="DZA130" s="7"/>
      <c r="DZB130" s="7"/>
      <c r="DZC130" s="7"/>
      <c r="DZD130" s="7"/>
      <c r="DZE130" s="7"/>
      <c r="DZF130" s="7"/>
      <c r="DZG130" s="7"/>
      <c r="DZH130" s="7"/>
      <c r="DZI130" s="7"/>
      <c r="DZJ130" s="7"/>
      <c r="DZK130" s="7"/>
      <c r="DZL130" s="7"/>
      <c r="DZM130" s="7"/>
      <c r="DZN130" s="7"/>
      <c r="DZO130" s="7"/>
      <c r="DZP130" s="7"/>
      <c r="DZQ130" s="7"/>
      <c r="DZR130" s="7"/>
      <c r="DZS130" s="7"/>
      <c r="DZT130" s="7"/>
      <c r="DZU130" s="7"/>
      <c r="DZV130" s="7"/>
      <c r="DZW130" s="7"/>
      <c r="DZX130" s="7"/>
      <c r="DZY130" s="7"/>
      <c r="DZZ130" s="7"/>
      <c r="EAA130" s="7"/>
      <c r="EAB130" s="7"/>
      <c r="EAC130" s="7"/>
      <c r="EAD130" s="7"/>
      <c r="EAE130" s="7"/>
      <c r="EAF130" s="7"/>
      <c r="EAG130" s="7"/>
      <c r="EAH130" s="7"/>
      <c r="EAI130" s="7"/>
      <c r="EAJ130" s="7"/>
      <c r="EAK130" s="7"/>
      <c r="EAL130" s="7"/>
      <c r="EAM130" s="7"/>
      <c r="EAN130" s="7"/>
      <c r="EAO130" s="7"/>
      <c r="EAP130" s="7"/>
      <c r="EAQ130" s="7"/>
      <c r="EAR130" s="7"/>
      <c r="EAS130" s="7"/>
      <c r="EAT130" s="7"/>
      <c r="EAU130" s="7"/>
      <c r="EAV130" s="7"/>
      <c r="EAW130" s="7"/>
      <c r="EAX130" s="7"/>
      <c r="EAY130" s="7"/>
      <c r="EAZ130" s="7"/>
      <c r="EBA130" s="7"/>
      <c r="EBB130" s="7"/>
      <c r="EBC130" s="7"/>
      <c r="EBD130" s="7"/>
      <c r="EBE130" s="7"/>
      <c r="EBF130" s="7"/>
      <c r="EBG130" s="7"/>
      <c r="EBH130" s="7"/>
      <c r="EBI130" s="7"/>
      <c r="EBJ130" s="7"/>
      <c r="EBK130" s="7"/>
      <c r="EBL130" s="7"/>
      <c r="EBM130" s="7"/>
      <c r="EBN130" s="7"/>
      <c r="EBO130" s="7"/>
      <c r="EBP130" s="7"/>
      <c r="EBQ130" s="7"/>
      <c r="EBR130" s="7"/>
      <c r="EBS130" s="7"/>
      <c r="EBT130" s="7"/>
      <c r="EBU130" s="7"/>
      <c r="EBV130" s="7"/>
      <c r="EBW130" s="7"/>
      <c r="EBX130" s="7"/>
      <c r="EBY130" s="7"/>
      <c r="EBZ130" s="7"/>
      <c r="ECA130" s="7"/>
      <c r="ECB130" s="7"/>
      <c r="ECC130" s="7"/>
      <c r="ECD130" s="7"/>
      <c r="ECE130" s="7"/>
      <c r="ECF130" s="7"/>
      <c r="ECG130" s="7"/>
      <c r="ECH130" s="7"/>
      <c r="ECI130" s="7"/>
      <c r="ECJ130" s="7"/>
      <c r="ECK130" s="7"/>
      <c r="ECL130" s="7"/>
      <c r="ECM130" s="7"/>
      <c r="ECN130" s="7"/>
      <c r="ECO130" s="7"/>
      <c r="ECP130" s="7"/>
      <c r="ECQ130" s="7"/>
      <c r="ECR130" s="7"/>
      <c r="ECS130" s="7"/>
      <c r="ECT130" s="7"/>
      <c r="ECU130" s="7"/>
      <c r="ECV130" s="7"/>
      <c r="ECW130" s="7"/>
      <c r="ECX130" s="7"/>
      <c r="ECY130" s="7"/>
      <c r="ECZ130" s="7"/>
      <c r="EDA130" s="7"/>
      <c r="EDB130" s="7"/>
      <c r="EDC130" s="7"/>
      <c r="EDD130" s="7"/>
      <c r="EDE130" s="7"/>
      <c r="EDF130" s="7"/>
      <c r="EDG130" s="7"/>
      <c r="EDH130" s="7"/>
      <c r="EDI130" s="7"/>
      <c r="EDJ130" s="7"/>
      <c r="EDK130" s="7"/>
      <c r="EDL130" s="7"/>
      <c r="EDM130" s="7"/>
      <c r="EDN130" s="7"/>
      <c r="EDO130" s="7"/>
      <c r="EDP130" s="7"/>
      <c r="EDQ130" s="7"/>
      <c r="EDR130" s="7"/>
      <c r="EDS130" s="7"/>
      <c r="EDT130" s="7"/>
      <c r="EDU130" s="7"/>
      <c r="EDV130" s="7"/>
      <c r="EDW130" s="7"/>
      <c r="EDX130" s="7"/>
      <c r="EDY130" s="7"/>
      <c r="EDZ130" s="7"/>
      <c r="EEA130" s="7"/>
      <c r="EEB130" s="7"/>
      <c r="EEC130" s="7"/>
      <c r="EED130" s="7"/>
      <c r="EEE130" s="7"/>
      <c r="EEF130" s="7"/>
      <c r="EEG130" s="7"/>
      <c r="EEH130" s="7"/>
      <c r="EEI130" s="7"/>
      <c r="EEJ130" s="7"/>
      <c r="EEK130" s="7"/>
      <c r="EEL130" s="7"/>
      <c r="EEM130" s="7"/>
      <c r="EEN130" s="7"/>
      <c r="EEO130" s="7"/>
      <c r="EEP130" s="7"/>
      <c r="EEQ130" s="7"/>
      <c r="EER130" s="7"/>
      <c r="EES130" s="7"/>
      <c r="EET130" s="7"/>
      <c r="EEU130" s="7"/>
      <c r="EEV130" s="7"/>
      <c r="EEW130" s="7"/>
      <c r="EEX130" s="7"/>
      <c r="EEY130" s="7"/>
      <c r="EEZ130" s="7"/>
      <c r="EFA130" s="7"/>
      <c r="EFB130" s="7"/>
      <c r="EFC130" s="7"/>
      <c r="EFD130" s="7"/>
      <c r="EFE130" s="7"/>
      <c r="EFF130" s="7"/>
      <c r="EFG130" s="7"/>
      <c r="EFH130" s="7"/>
      <c r="EFI130" s="7"/>
      <c r="EFJ130" s="7"/>
      <c r="EFK130" s="7"/>
      <c r="EFL130" s="7"/>
      <c r="EFM130" s="7"/>
      <c r="EFN130" s="7"/>
      <c r="EFO130" s="7"/>
      <c r="EFP130" s="7"/>
      <c r="EFQ130" s="7"/>
      <c r="EFR130" s="7"/>
      <c r="EFS130" s="7"/>
      <c r="EFT130" s="7"/>
      <c r="EFU130" s="7"/>
      <c r="EFV130" s="7"/>
      <c r="EFW130" s="7"/>
      <c r="EFX130" s="7"/>
      <c r="EFY130" s="7"/>
      <c r="EFZ130" s="7"/>
      <c r="EGA130" s="7"/>
      <c r="EGB130" s="7"/>
      <c r="EGC130" s="7"/>
      <c r="EGD130" s="7"/>
      <c r="EGE130" s="7"/>
      <c r="EGF130" s="7"/>
      <c r="EGG130" s="7"/>
      <c r="EGH130" s="7"/>
      <c r="EGI130" s="7"/>
      <c r="EGJ130" s="7"/>
      <c r="EGK130" s="7"/>
      <c r="EGL130" s="7"/>
      <c r="EGM130" s="7"/>
      <c r="EGN130" s="7"/>
      <c r="EGO130" s="7"/>
      <c r="EGP130" s="7"/>
      <c r="EGQ130" s="7"/>
      <c r="EGR130" s="7"/>
      <c r="EGS130" s="7"/>
      <c r="EGT130" s="7"/>
      <c r="EGU130" s="7"/>
      <c r="EGV130" s="7"/>
      <c r="EGW130" s="7"/>
      <c r="EGX130" s="7"/>
      <c r="EGY130" s="7"/>
      <c r="EGZ130" s="7"/>
      <c r="EHA130" s="7"/>
      <c r="EHB130" s="7"/>
      <c r="EHC130" s="7"/>
      <c r="EHD130" s="7"/>
      <c r="EHE130" s="7"/>
      <c r="EHF130" s="7"/>
      <c r="EHG130" s="7"/>
      <c r="EHH130" s="7"/>
      <c r="EHI130" s="7"/>
      <c r="EHJ130" s="7"/>
      <c r="EHK130" s="7"/>
      <c r="EHL130" s="7"/>
      <c r="EHM130" s="7"/>
      <c r="EHN130" s="7"/>
      <c r="EHO130" s="7"/>
      <c r="EHP130" s="7"/>
      <c r="EHQ130" s="7"/>
      <c r="EHR130" s="7"/>
      <c r="EHS130" s="7"/>
      <c r="EHT130" s="7"/>
      <c r="EHU130" s="7"/>
      <c r="EHV130" s="7"/>
      <c r="EHW130" s="7"/>
      <c r="EHX130" s="7"/>
      <c r="EHY130" s="7"/>
      <c r="EHZ130" s="7"/>
      <c r="EIA130" s="7"/>
      <c r="EIB130" s="7"/>
      <c r="EIC130" s="7"/>
      <c r="EID130" s="7"/>
      <c r="EIE130" s="7"/>
      <c r="EIF130" s="7"/>
      <c r="EIG130" s="7"/>
      <c r="EIH130" s="7"/>
      <c r="EII130" s="7"/>
      <c r="EIJ130" s="7"/>
      <c r="EIK130" s="7"/>
      <c r="EIL130" s="7"/>
      <c r="EIM130" s="7"/>
      <c r="EIN130" s="7"/>
      <c r="EIO130" s="7"/>
      <c r="EIP130" s="7"/>
      <c r="EIQ130" s="7"/>
      <c r="EIR130" s="7"/>
      <c r="EIS130" s="7"/>
      <c r="EIT130" s="7"/>
      <c r="EIU130" s="7"/>
      <c r="EIV130" s="7"/>
      <c r="EIW130" s="7"/>
      <c r="EIX130" s="7"/>
      <c r="EIY130" s="7"/>
      <c r="EIZ130" s="7"/>
      <c r="EJA130" s="7"/>
      <c r="EJB130" s="7"/>
      <c r="EJC130" s="7"/>
      <c r="EJD130" s="7"/>
      <c r="EJE130" s="7"/>
      <c r="EJF130" s="7"/>
      <c r="EJG130" s="7"/>
      <c r="EJH130" s="7"/>
      <c r="EJI130" s="7"/>
      <c r="EJJ130" s="7"/>
      <c r="EJK130" s="7"/>
      <c r="EJL130" s="7"/>
      <c r="EJM130" s="7"/>
      <c r="EJN130" s="7"/>
      <c r="EJO130" s="7"/>
      <c r="EJP130" s="7"/>
      <c r="EJQ130" s="7"/>
      <c r="EJR130" s="7"/>
      <c r="EJS130" s="7"/>
      <c r="EJT130" s="7"/>
      <c r="EJU130" s="7"/>
      <c r="EJV130" s="7"/>
      <c r="EJW130" s="7"/>
      <c r="EJX130" s="7"/>
      <c r="EJY130" s="7"/>
      <c r="EJZ130" s="7"/>
      <c r="EKA130" s="7"/>
      <c r="EKB130" s="7"/>
      <c r="EKC130" s="7"/>
      <c r="EKD130" s="7"/>
      <c r="EKE130" s="7"/>
      <c r="EKF130" s="7"/>
      <c r="EKG130" s="7"/>
      <c r="EKH130" s="7"/>
      <c r="EKI130" s="7"/>
      <c r="EKJ130" s="7"/>
      <c r="EKK130" s="7"/>
      <c r="EKL130" s="7"/>
      <c r="EKM130" s="7"/>
      <c r="EKN130" s="7"/>
      <c r="EKO130" s="7"/>
      <c r="EKP130" s="7"/>
      <c r="EKQ130" s="7"/>
      <c r="EKR130" s="7"/>
      <c r="EKS130" s="7"/>
      <c r="EKT130" s="7"/>
      <c r="EKU130" s="7"/>
      <c r="EKV130" s="7"/>
      <c r="EKW130" s="7"/>
      <c r="EKX130" s="7"/>
      <c r="EKY130" s="7"/>
      <c r="EKZ130" s="7"/>
      <c r="ELA130" s="7"/>
      <c r="ELB130" s="7"/>
      <c r="ELC130" s="7"/>
      <c r="ELD130" s="7"/>
      <c r="ELE130" s="7"/>
      <c r="ELF130" s="7"/>
      <c r="ELG130" s="7"/>
      <c r="ELH130" s="7"/>
      <c r="ELI130" s="7"/>
      <c r="ELJ130" s="7"/>
      <c r="ELK130" s="7"/>
      <c r="ELL130" s="7"/>
      <c r="ELM130" s="7"/>
      <c r="ELN130" s="7"/>
      <c r="ELO130" s="7"/>
      <c r="ELP130" s="7"/>
      <c r="ELQ130" s="7"/>
      <c r="ELR130" s="7"/>
      <c r="ELS130" s="7"/>
      <c r="ELT130" s="7"/>
      <c r="ELU130" s="7"/>
      <c r="ELV130" s="7"/>
      <c r="ELW130" s="7"/>
      <c r="ELX130" s="7"/>
      <c r="ELY130" s="7"/>
      <c r="ELZ130" s="7"/>
      <c r="EMA130" s="7"/>
      <c r="EMB130" s="7"/>
      <c r="EMC130" s="7"/>
      <c r="EMD130" s="7"/>
      <c r="EME130" s="7"/>
      <c r="EMF130" s="7"/>
      <c r="EMG130" s="7"/>
      <c r="EMH130" s="7"/>
      <c r="EMI130" s="7"/>
      <c r="EMJ130" s="7"/>
      <c r="EMK130" s="7"/>
      <c r="EML130" s="7"/>
      <c r="EMM130" s="7"/>
      <c r="EMN130" s="7"/>
      <c r="EMO130" s="7"/>
      <c r="EMP130" s="7"/>
      <c r="EMQ130" s="7"/>
      <c r="EMR130" s="7"/>
      <c r="EMS130" s="7"/>
      <c r="EMT130" s="7"/>
      <c r="EMU130" s="7"/>
      <c r="EMV130" s="7"/>
      <c r="EMW130" s="7"/>
      <c r="EMX130" s="7"/>
      <c r="EMY130" s="7"/>
      <c r="EMZ130" s="7"/>
      <c r="ENA130" s="7"/>
      <c r="ENB130" s="7"/>
      <c r="ENC130" s="7"/>
      <c r="END130" s="7"/>
      <c r="ENE130" s="7"/>
      <c r="ENF130" s="7"/>
      <c r="ENG130" s="7"/>
      <c r="ENH130" s="7"/>
      <c r="ENI130" s="7"/>
      <c r="ENJ130" s="7"/>
      <c r="ENK130" s="7"/>
      <c r="ENL130" s="7"/>
      <c r="ENM130" s="7"/>
      <c r="ENN130" s="7"/>
      <c r="ENO130" s="7"/>
      <c r="ENP130" s="7"/>
      <c r="ENQ130" s="7"/>
      <c r="ENR130" s="7"/>
      <c r="ENS130" s="7"/>
      <c r="ENT130" s="7"/>
      <c r="ENU130" s="7"/>
      <c r="ENV130" s="7"/>
      <c r="ENW130" s="7"/>
      <c r="ENX130" s="7"/>
      <c r="ENY130" s="7"/>
      <c r="ENZ130" s="7"/>
      <c r="EOA130" s="7"/>
      <c r="EOB130" s="7"/>
      <c r="EOC130" s="7"/>
      <c r="EOD130" s="7"/>
      <c r="EOE130" s="7"/>
      <c r="EOF130" s="7"/>
      <c r="EOG130" s="7"/>
      <c r="EOH130" s="7"/>
      <c r="EOI130" s="7"/>
      <c r="EOJ130" s="7"/>
      <c r="EOK130" s="7"/>
      <c r="EOL130" s="7"/>
      <c r="EOM130" s="7"/>
      <c r="EON130" s="7"/>
      <c r="EOO130" s="7"/>
      <c r="EOP130" s="7"/>
      <c r="EOQ130" s="7"/>
      <c r="EOR130" s="7"/>
      <c r="EOS130" s="7"/>
      <c r="EOT130" s="7"/>
      <c r="EOU130" s="7"/>
      <c r="EOV130" s="7"/>
      <c r="EOW130" s="7"/>
      <c r="EOX130" s="7"/>
      <c r="EOY130" s="7"/>
      <c r="EOZ130" s="7"/>
      <c r="EPA130" s="7"/>
      <c r="EPB130" s="7"/>
      <c r="EPC130" s="7"/>
      <c r="EPD130" s="7"/>
      <c r="EPE130" s="7"/>
      <c r="EPF130" s="7"/>
      <c r="EPG130" s="7"/>
      <c r="EPH130" s="7"/>
      <c r="EPI130" s="7"/>
      <c r="EPJ130" s="7"/>
      <c r="EPK130" s="7"/>
      <c r="EPL130" s="7"/>
      <c r="EPM130" s="7"/>
      <c r="EPN130" s="7"/>
      <c r="EPO130" s="7"/>
      <c r="EPP130" s="7"/>
      <c r="EPQ130" s="7"/>
      <c r="EPR130" s="7"/>
      <c r="EPS130" s="7"/>
      <c r="EPT130" s="7"/>
      <c r="EPU130" s="7"/>
      <c r="EPV130" s="7"/>
      <c r="EPW130" s="7"/>
      <c r="EPX130" s="7"/>
      <c r="EPY130" s="7"/>
      <c r="EPZ130" s="7"/>
      <c r="EQA130" s="7"/>
      <c r="EQB130" s="7"/>
      <c r="EQC130" s="7"/>
      <c r="EQD130" s="7"/>
      <c r="EQE130" s="7"/>
      <c r="EQF130" s="7"/>
      <c r="EQG130" s="7"/>
      <c r="EQH130" s="7"/>
      <c r="EQI130" s="7"/>
      <c r="EQJ130" s="7"/>
      <c r="EQK130" s="7"/>
      <c r="EQL130" s="7"/>
      <c r="EQM130" s="7"/>
      <c r="EQN130" s="7"/>
      <c r="EQO130" s="7"/>
      <c r="EQP130" s="7"/>
      <c r="EQQ130" s="7"/>
      <c r="EQR130" s="7"/>
      <c r="EQS130" s="7"/>
      <c r="EQT130" s="7"/>
      <c r="EQU130" s="7"/>
      <c r="EQV130" s="7"/>
      <c r="EQW130" s="7"/>
      <c r="EQX130" s="7"/>
      <c r="EQY130" s="7"/>
      <c r="EQZ130" s="7"/>
      <c r="ERA130" s="7"/>
      <c r="ERB130" s="7"/>
      <c r="ERC130" s="7"/>
      <c r="ERD130" s="7"/>
      <c r="ERE130" s="7"/>
      <c r="ERF130" s="7"/>
      <c r="ERG130" s="7"/>
      <c r="ERH130" s="7"/>
      <c r="ERI130" s="7"/>
      <c r="ERJ130" s="7"/>
      <c r="ERK130" s="7"/>
      <c r="ERL130" s="7"/>
      <c r="ERM130" s="7"/>
      <c r="ERN130" s="7"/>
      <c r="ERO130" s="7"/>
      <c r="ERP130" s="7"/>
      <c r="ERQ130" s="7"/>
      <c r="ERR130" s="7"/>
      <c r="ERS130" s="7"/>
      <c r="ERT130" s="7"/>
      <c r="ERU130" s="7"/>
      <c r="ERV130" s="7"/>
      <c r="ERW130" s="7"/>
      <c r="ERX130" s="7"/>
      <c r="ERY130" s="7"/>
      <c r="ERZ130" s="7"/>
      <c r="ESA130" s="7"/>
      <c r="ESB130" s="7"/>
      <c r="ESC130" s="7"/>
      <c r="ESD130" s="7"/>
      <c r="ESE130" s="7"/>
      <c r="ESF130" s="7"/>
      <c r="ESG130" s="7"/>
      <c r="ESH130" s="7"/>
      <c r="ESI130" s="7"/>
      <c r="ESJ130" s="7"/>
      <c r="ESK130" s="7"/>
      <c r="ESL130" s="7"/>
      <c r="ESM130" s="7"/>
      <c r="ESN130" s="7"/>
      <c r="ESO130" s="7"/>
      <c r="ESP130" s="7"/>
      <c r="ESQ130" s="7"/>
      <c r="ESR130" s="7"/>
      <c r="ESS130" s="7"/>
      <c r="EST130" s="7"/>
      <c r="ESU130" s="7"/>
      <c r="ESV130" s="7"/>
      <c r="ESW130" s="7"/>
      <c r="ESX130" s="7"/>
      <c r="ESY130" s="7"/>
      <c r="ESZ130" s="7"/>
      <c r="ETA130" s="7"/>
      <c r="ETB130" s="7"/>
      <c r="ETC130" s="7"/>
      <c r="ETD130" s="7"/>
      <c r="ETE130" s="7"/>
      <c r="ETF130" s="7"/>
      <c r="ETG130" s="7"/>
      <c r="ETH130" s="7"/>
      <c r="ETI130" s="7"/>
      <c r="ETJ130" s="7"/>
      <c r="ETK130" s="7"/>
      <c r="ETL130" s="7"/>
      <c r="ETM130" s="7"/>
      <c r="ETN130" s="7"/>
      <c r="ETO130" s="7"/>
      <c r="ETP130" s="7"/>
      <c r="ETQ130" s="7"/>
      <c r="ETR130" s="7"/>
      <c r="ETS130" s="7"/>
      <c r="ETT130" s="7"/>
      <c r="ETU130" s="7"/>
      <c r="ETV130" s="7"/>
      <c r="ETW130" s="7"/>
      <c r="ETX130" s="7"/>
      <c r="ETY130" s="7"/>
      <c r="ETZ130" s="7"/>
      <c r="EUA130" s="7"/>
      <c r="EUB130" s="7"/>
      <c r="EUC130" s="7"/>
      <c r="EUD130" s="7"/>
      <c r="EUE130" s="7"/>
      <c r="EUF130" s="7"/>
      <c r="EUG130" s="7"/>
      <c r="EUH130" s="7"/>
      <c r="EUI130" s="7"/>
      <c r="EUJ130" s="7"/>
      <c r="EUK130" s="7"/>
      <c r="EUL130" s="7"/>
      <c r="EUM130" s="7"/>
      <c r="EUN130" s="7"/>
      <c r="EUO130" s="7"/>
      <c r="EUP130" s="7"/>
      <c r="EUQ130" s="7"/>
      <c r="EUR130" s="7"/>
      <c r="EUS130" s="7"/>
      <c r="EUT130" s="7"/>
      <c r="EUU130" s="7"/>
      <c r="EUV130" s="7"/>
      <c r="EUW130" s="7"/>
      <c r="EUX130" s="7"/>
      <c r="EUY130" s="7"/>
      <c r="EUZ130" s="7"/>
      <c r="EVA130" s="7"/>
      <c r="EVB130" s="7"/>
      <c r="EVC130" s="7"/>
      <c r="EVD130" s="7"/>
      <c r="EVE130" s="7"/>
      <c r="EVF130" s="7"/>
      <c r="EVG130" s="7"/>
      <c r="EVH130" s="7"/>
      <c r="EVI130" s="7"/>
      <c r="EVJ130" s="7"/>
      <c r="EVK130" s="7"/>
      <c r="EVL130" s="7"/>
      <c r="EVM130" s="7"/>
      <c r="EVN130" s="7"/>
      <c r="EVO130" s="7"/>
      <c r="EVP130" s="7"/>
      <c r="EVQ130" s="7"/>
      <c r="EVR130" s="7"/>
      <c r="EVS130" s="7"/>
      <c r="EVT130" s="7"/>
      <c r="EVU130" s="7"/>
      <c r="EVV130" s="7"/>
      <c r="EVW130" s="7"/>
      <c r="EVX130" s="7"/>
      <c r="EVY130" s="7"/>
      <c r="EVZ130" s="7"/>
      <c r="EWA130" s="7"/>
      <c r="EWB130" s="7"/>
      <c r="EWC130" s="7"/>
      <c r="EWD130" s="7"/>
      <c r="EWE130" s="7"/>
      <c r="EWF130" s="7"/>
      <c r="EWG130" s="7"/>
      <c r="EWH130" s="7"/>
      <c r="EWI130" s="7"/>
      <c r="EWJ130" s="7"/>
      <c r="EWK130" s="7"/>
      <c r="EWL130" s="7"/>
      <c r="EWM130" s="7"/>
      <c r="EWN130" s="7"/>
      <c r="EWO130" s="7"/>
      <c r="EWP130" s="7"/>
      <c r="EWQ130" s="7"/>
      <c r="EWR130" s="7"/>
      <c r="EWS130" s="7"/>
      <c r="EWT130" s="7"/>
      <c r="EWU130" s="7"/>
      <c r="EWV130" s="7"/>
      <c r="EWW130" s="7"/>
      <c r="EWX130" s="7"/>
      <c r="EWY130" s="7"/>
      <c r="EWZ130" s="7"/>
      <c r="EXA130" s="7"/>
      <c r="EXB130" s="7"/>
      <c r="EXC130" s="7"/>
      <c r="EXD130" s="7"/>
      <c r="EXE130" s="7"/>
      <c r="EXF130" s="7"/>
      <c r="EXG130" s="7"/>
      <c r="EXH130" s="7"/>
      <c r="EXI130" s="7"/>
      <c r="EXJ130" s="7"/>
      <c r="EXK130" s="7"/>
      <c r="EXL130" s="7"/>
      <c r="EXM130" s="7"/>
      <c r="EXN130" s="7"/>
      <c r="EXO130" s="7"/>
      <c r="EXP130" s="7"/>
      <c r="EXQ130" s="7"/>
      <c r="EXR130" s="7"/>
      <c r="EXS130" s="7"/>
      <c r="EXT130" s="7"/>
      <c r="EXU130" s="7"/>
      <c r="EXV130" s="7"/>
      <c r="EXW130" s="7"/>
      <c r="EXX130" s="7"/>
      <c r="EXY130" s="7"/>
      <c r="EXZ130" s="7"/>
      <c r="EYA130" s="7"/>
      <c r="EYB130" s="7"/>
      <c r="EYC130" s="7"/>
      <c r="EYD130" s="7"/>
      <c r="EYE130" s="7"/>
      <c r="EYF130" s="7"/>
      <c r="EYG130" s="7"/>
      <c r="EYH130" s="7"/>
      <c r="EYI130" s="7"/>
      <c r="EYJ130" s="7"/>
      <c r="EYK130" s="7"/>
      <c r="EYL130" s="7"/>
      <c r="EYM130" s="7"/>
      <c r="EYN130" s="7"/>
      <c r="EYO130" s="7"/>
      <c r="EYP130" s="7"/>
      <c r="EYQ130" s="7"/>
      <c r="EYR130" s="7"/>
      <c r="EYS130" s="7"/>
      <c r="EYT130" s="7"/>
      <c r="EYU130" s="7"/>
      <c r="EYV130" s="7"/>
      <c r="EYW130" s="7"/>
      <c r="EYX130" s="7"/>
      <c r="EYY130" s="7"/>
      <c r="EYZ130" s="7"/>
      <c r="EZA130" s="7"/>
      <c r="EZB130" s="7"/>
      <c r="EZC130" s="7"/>
      <c r="EZD130" s="7"/>
      <c r="EZE130" s="7"/>
      <c r="EZF130" s="7"/>
      <c r="EZG130" s="7"/>
      <c r="EZH130" s="7"/>
      <c r="EZI130" s="7"/>
      <c r="EZJ130" s="7"/>
      <c r="EZK130" s="7"/>
      <c r="EZL130" s="7"/>
      <c r="EZM130" s="7"/>
      <c r="EZN130" s="7"/>
      <c r="EZO130" s="7"/>
      <c r="EZP130" s="7"/>
      <c r="EZQ130" s="7"/>
      <c r="EZR130" s="7"/>
      <c r="EZS130" s="7"/>
      <c r="EZT130" s="7"/>
      <c r="EZU130" s="7"/>
      <c r="EZV130" s="7"/>
      <c r="EZW130" s="7"/>
      <c r="EZX130" s="7"/>
      <c r="EZY130" s="7"/>
      <c r="EZZ130" s="7"/>
      <c r="FAA130" s="7"/>
      <c r="FAB130" s="7"/>
      <c r="FAC130" s="7"/>
      <c r="FAD130" s="7"/>
      <c r="FAE130" s="7"/>
      <c r="FAF130" s="7"/>
      <c r="FAG130" s="7"/>
      <c r="FAH130" s="7"/>
      <c r="FAI130" s="7"/>
      <c r="FAJ130" s="7"/>
      <c r="FAK130" s="7"/>
      <c r="FAL130" s="7"/>
      <c r="FAM130" s="7"/>
      <c r="FAN130" s="7"/>
      <c r="FAO130" s="7"/>
      <c r="FAP130" s="7"/>
      <c r="FAQ130" s="7"/>
      <c r="FAR130" s="7"/>
      <c r="FAS130" s="7"/>
      <c r="FAT130" s="7"/>
      <c r="FAU130" s="7"/>
      <c r="FAV130" s="7"/>
      <c r="FAW130" s="7"/>
      <c r="FAX130" s="7"/>
      <c r="FAY130" s="7"/>
      <c r="FAZ130" s="7"/>
      <c r="FBA130" s="7"/>
      <c r="FBB130" s="7"/>
      <c r="FBC130" s="7"/>
      <c r="FBD130" s="7"/>
      <c r="FBE130" s="7"/>
      <c r="FBF130" s="7"/>
      <c r="FBG130" s="7"/>
      <c r="FBH130" s="7"/>
      <c r="FBI130" s="7"/>
      <c r="FBJ130" s="7"/>
      <c r="FBK130" s="7"/>
      <c r="FBL130" s="7"/>
      <c r="FBM130" s="7"/>
      <c r="FBN130" s="7"/>
      <c r="FBO130" s="7"/>
      <c r="FBP130" s="7"/>
      <c r="FBQ130" s="7"/>
      <c r="FBR130" s="7"/>
      <c r="FBS130" s="7"/>
      <c r="FBT130" s="7"/>
      <c r="FBU130" s="7"/>
      <c r="FBV130" s="7"/>
      <c r="FBW130" s="7"/>
      <c r="FBX130" s="7"/>
      <c r="FBY130" s="7"/>
      <c r="FBZ130" s="7"/>
      <c r="FCA130" s="7"/>
      <c r="FCB130" s="7"/>
      <c r="FCC130" s="7"/>
      <c r="FCD130" s="7"/>
      <c r="FCE130" s="7"/>
      <c r="FCF130" s="7"/>
      <c r="FCG130" s="7"/>
      <c r="FCH130" s="7"/>
      <c r="FCI130" s="7"/>
      <c r="FCJ130" s="7"/>
      <c r="FCK130" s="7"/>
      <c r="FCL130" s="7"/>
      <c r="FCM130" s="7"/>
      <c r="FCN130" s="7"/>
      <c r="FCO130" s="7"/>
      <c r="FCP130" s="7"/>
      <c r="FCQ130" s="7"/>
      <c r="FCR130" s="7"/>
      <c r="FCS130" s="7"/>
      <c r="FCT130" s="7"/>
      <c r="FCU130" s="7"/>
      <c r="FCV130" s="7"/>
      <c r="FCW130" s="7"/>
      <c r="FCX130" s="7"/>
      <c r="FCY130" s="7"/>
      <c r="FCZ130" s="7"/>
      <c r="FDA130" s="7"/>
      <c r="FDB130" s="7"/>
      <c r="FDC130" s="7"/>
      <c r="FDD130" s="7"/>
      <c r="FDE130" s="7"/>
      <c r="FDF130" s="7"/>
      <c r="FDG130" s="7"/>
      <c r="FDH130" s="7"/>
      <c r="FDI130" s="7"/>
      <c r="FDJ130" s="7"/>
      <c r="FDK130" s="7"/>
      <c r="FDL130" s="7"/>
      <c r="FDM130" s="7"/>
      <c r="FDN130" s="7"/>
      <c r="FDO130" s="7"/>
      <c r="FDP130" s="7"/>
      <c r="FDQ130" s="7"/>
      <c r="FDR130" s="7"/>
      <c r="FDS130" s="7"/>
      <c r="FDT130" s="7"/>
      <c r="FDU130" s="7"/>
      <c r="FDV130" s="7"/>
      <c r="FDW130" s="7"/>
      <c r="FDX130" s="7"/>
      <c r="FDY130" s="7"/>
      <c r="FDZ130" s="7"/>
      <c r="FEA130" s="7"/>
      <c r="FEB130" s="7"/>
      <c r="FEC130" s="7"/>
      <c r="FED130" s="7"/>
      <c r="FEE130" s="7"/>
      <c r="FEF130" s="7"/>
      <c r="FEG130" s="7"/>
      <c r="FEH130" s="7"/>
      <c r="FEI130" s="7"/>
      <c r="FEJ130" s="7"/>
      <c r="FEK130" s="7"/>
      <c r="FEL130" s="7"/>
      <c r="FEM130" s="7"/>
      <c r="FEN130" s="7"/>
      <c r="FEO130" s="7"/>
      <c r="FEP130" s="7"/>
      <c r="FEQ130" s="7"/>
      <c r="FER130" s="7"/>
      <c r="FES130" s="7"/>
      <c r="FET130" s="7"/>
      <c r="FEU130" s="7"/>
      <c r="FEV130" s="7"/>
      <c r="FEW130" s="7"/>
      <c r="FEX130" s="7"/>
      <c r="FEY130" s="7"/>
      <c r="FEZ130" s="7"/>
      <c r="FFA130" s="7"/>
      <c r="FFB130" s="7"/>
      <c r="FFC130" s="7"/>
      <c r="FFD130" s="7"/>
      <c r="FFE130" s="7"/>
      <c r="FFF130" s="7"/>
      <c r="FFG130" s="7"/>
      <c r="FFH130" s="7"/>
      <c r="FFI130" s="7"/>
      <c r="FFJ130" s="7"/>
      <c r="FFK130" s="7"/>
      <c r="FFL130" s="7"/>
      <c r="FFM130" s="7"/>
      <c r="FFN130" s="7"/>
      <c r="FFO130" s="7"/>
      <c r="FFP130" s="7"/>
      <c r="FFQ130" s="7"/>
      <c r="FFR130" s="7"/>
      <c r="FFS130" s="7"/>
      <c r="FFT130" s="7"/>
      <c r="FFU130" s="7"/>
      <c r="FFV130" s="7"/>
      <c r="FFW130" s="7"/>
      <c r="FFX130" s="7"/>
      <c r="FFY130" s="7"/>
      <c r="FFZ130" s="7"/>
      <c r="FGA130" s="7"/>
      <c r="FGB130" s="7"/>
      <c r="FGC130" s="7"/>
      <c r="FGD130" s="7"/>
      <c r="FGE130" s="7"/>
      <c r="FGF130" s="7"/>
      <c r="FGG130" s="7"/>
      <c r="FGH130" s="7"/>
      <c r="FGI130" s="7"/>
      <c r="FGJ130" s="7"/>
      <c r="FGK130" s="7"/>
      <c r="FGL130" s="7"/>
      <c r="FGM130" s="7"/>
      <c r="FGN130" s="7"/>
      <c r="FGO130" s="7"/>
      <c r="FGP130" s="7"/>
      <c r="FGQ130" s="7"/>
      <c r="FGR130" s="7"/>
      <c r="FGS130" s="7"/>
      <c r="FGT130" s="7"/>
      <c r="FGU130" s="7"/>
      <c r="FGV130" s="7"/>
      <c r="FGW130" s="7"/>
      <c r="FGX130" s="7"/>
      <c r="FGY130" s="7"/>
      <c r="FGZ130" s="7"/>
      <c r="FHA130" s="7"/>
      <c r="FHB130" s="7"/>
      <c r="FHC130" s="7"/>
      <c r="FHD130" s="7"/>
      <c r="FHE130" s="7"/>
      <c r="FHF130" s="7"/>
      <c r="FHG130" s="7"/>
      <c r="FHH130" s="7"/>
      <c r="FHI130" s="7"/>
      <c r="FHJ130" s="7"/>
      <c r="FHK130" s="7"/>
      <c r="FHL130" s="7"/>
      <c r="FHM130" s="7"/>
      <c r="FHN130" s="7"/>
      <c r="FHO130" s="7"/>
      <c r="FHP130" s="7"/>
      <c r="FHQ130" s="7"/>
      <c r="FHR130" s="7"/>
      <c r="FHS130" s="7"/>
      <c r="FHT130" s="7"/>
      <c r="FHU130" s="7"/>
      <c r="FHV130" s="7"/>
      <c r="FHW130" s="7"/>
      <c r="FHX130" s="7"/>
      <c r="FHY130" s="7"/>
      <c r="FHZ130" s="7"/>
      <c r="FIA130" s="7"/>
      <c r="FIB130" s="7"/>
      <c r="FIC130" s="7"/>
      <c r="FID130" s="7"/>
      <c r="FIE130" s="7"/>
      <c r="FIF130" s="7"/>
      <c r="FIG130" s="7"/>
      <c r="FIH130" s="7"/>
      <c r="FII130" s="7"/>
      <c r="FIJ130" s="7"/>
      <c r="FIK130" s="7"/>
      <c r="FIL130" s="7"/>
      <c r="FIM130" s="7"/>
      <c r="FIN130" s="7"/>
      <c r="FIO130" s="7"/>
      <c r="FIP130" s="7"/>
      <c r="FIQ130" s="7"/>
      <c r="FIR130" s="7"/>
      <c r="FIS130" s="7"/>
      <c r="FIT130" s="7"/>
      <c r="FIU130" s="7"/>
      <c r="FIV130" s="7"/>
      <c r="FIW130" s="7"/>
      <c r="FIX130" s="7"/>
      <c r="FIY130" s="7"/>
      <c r="FIZ130" s="7"/>
      <c r="FJA130" s="7"/>
      <c r="FJB130" s="7"/>
      <c r="FJC130" s="7"/>
      <c r="FJD130" s="7"/>
      <c r="FJE130" s="7"/>
      <c r="FJF130" s="7"/>
      <c r="FJG130" s="7"/>
      <c r="FJH130" s="7"/>
      <c r="FJI130" s="7"/>
      <c r="FJJ130" s="7"/>
      <c r="FJK130" s="7"/>
      <c r="FJL130" s="7"/>
      <c r="FJM130" s="7"/>
      <c r="FJN130" s="7"/>
      <c r="FJO130" s="7"/>
      <c r="FJP130" s="7"/>
      <c r="FJQ130" s="7"/>
      <c r="FJR130" s="7"/>
      <c r="FJS130" s="7"/>
      <c r="FJT130" s="7"/>
      <c r="FJU130" s="7"/>
      <c r="FJV130" s="7"/>
      <c r="FJW130" s="7"/>
      <c r="FJX130" s="7"/>
      <c r="FJY130" s="7"/>
      <c r="FJZ130" s="7"/>
      <c r="FKA130" s="7"/>
      <c r="FKB130" s="7"/>
      <c r="FKC130" s="7"/>
      <c r="FKD130" s="7"/>
      <c r="FKE130" s="7"/>
      <c r="FKF130" s="7"/>
      <c r="FKG130" s="7"/>
      <c r="FKH130" s="7"/>
      <c r="FKI130" s="7"/>
      <c r="FKJ130" s="7"/>
      <c r="FKK130" s="7"/>
      <c r="FKL130" s="7"/>
      <c r="FKM130" s="7"/>
      <c r="FKN130" s="7"/>
      <c r="FKO130" s="7"/>
      <c r="FKP130" s="7"/>
      <c r="FKQ130" s="7"/>
      <c r="FKR130" s="7"/>
      <c r="FKS130" s="7"/>
      <c r="FKT130" s="7"/>
      <c r="FKU130" s="7"/>
      <c r="FKV130" s="7"/>
      <c r="FKW130" s="7"/>
      <c r="FKX130" s="7"/>
      <c r="FKY130" s="7"/>
      <c r="FKZ130" s="7"/>
      <c r="FLA130" s="7"/>
      <c r="FLB130" s="7"/>
      <c r="FLC130" s="7"/>
      <c r="FLD130" s="7"/>
      <c r="FLE130" s="7"/>
      <c r="FLF130" s="7"/>
      <c r="FLG130" s="7"/>
      <c r="FLH130" s="7"/>
      <c r="FLI130" s="7"/>
      <c r="FLJ130" s="7"/>
      <c r="FLK130" s="7"/>
      <c r="FLL130" s="7"/>
      <c r="FLM130" s="7"/>
      <c r="FLN130" s="7"/>
      <c r="FLO130" s="7"/>
      <c r="FLP130" s="7"/>
      <c r="FLQ130" s="7"/>
      <c r="FLR130" s="7"/>
      <c r="FLS130" s="7"/>
      <c r="FLT130" s="7"/>
      <c r="FLU130" s="7"/>
      <c r="FLV130" s="7"/>
      <c r="FLW130" s="7"/>
      <c r="FLX130" s="7"/>
      <c r="FLY130" s="7"/>
      <c r="FLZ130" s="7"/>
      <c r="FMA130" s="7"/>
      <c r="FMB130" s="7"/>
      <c r="FMC130" s="7"/>
      <c r="FMD130" s="7"/>
      <c r="FME130" s="7"/>
      <c r="FMF130" s="7"/>
      <c r="FMG130" s="7"/>
      <c r="FMH130" s="7"/>
      <c r="FMI130" s="7"/>
      <c r="FMJ130" s="7"/>
      <c r="FMK130" s="7"/>
      <c r="FML130" s="7"/>
      <c r="FMM130" s="7"/>
      <c r="FMN130" s="7"/>
      <c r="FMO130" s="7"/>
      <c r="FMP130" s="7"/>
      <c r="FMQ130" s="7"/>
      <c r="FMR130" s="7"/>
      <c r="FMS130" s="7"/>
      <c r="FMT130" s="7"/>
      <c r="FMU130" s="7"/>
      <c r="FMV130" s="7"/>
      <c r="FMW130" s="7"/>
      <c r="FMX130" s="7"/>
      <c r="FMY130" s="7"/>
      <c r="FMZ130" s="7"/>
      <c r="FNA130" s="7"/>
      <c r="FNB130" s="7"/>
      <c r="FNC130" s="7"/>
      <c r="FND130" s="7"/>
      <c r="FNE130" s="7"/>
      <c r="FNF130" s="7"/>
      <c r="FNG130" s="7"/>
      <c r="FNH130" s="7"/>
      <c r="FNI130" s="7"/>
      <c r="FNJ130" s="7"/>
      <c r="FNK130" s="7"/>
      <c r="FNL130" s="7"/>
      <c r="FNM130" s="7"/>
      <c r="FNN130" s="7"/>
      <c r="FNO130" s="7"/>
      <c r="FNP130" s="7"/>
      <c r="FNQ130" s="7"/>
      <c r="FNR130" s="7"/>
      <c r="FNS130" s="7"/>
      <c r="FNT130" s="7"/>
      <c r="FNU130" s="7"/>
      <c r="FNV130" s="7"/>
      <c r="FNW130" s="7"/>
      <c r="FNX130" s="7"/>
      <c r="FNY130" s="7"/>
      <c r="FNZ130" s="7"/>
      <c r="FOA130" s="7"/>
      <c r="FOB130" s="7"/>
      <c r="FOC130" s="7"/>
      <c r="FOD130" s="7"/>
      <c r="FOE130" s="7"/>
      <c r="FOF130" s="7"/>
      <c r="FOG130" s="7"/>
      <c r="FOH130" s="7"/>
      <c r="FOI130" s="7"/>
      <c r="FOJ130" s="7"/>
      <c r="FOK130" s="7"/>
      <c r="FOL130" s="7"/>
      <c r="FOM130" s="7"/>
      <c r="FON130" s="7"/>
      <c r="FOO130" s="7"/>
      <c r="FOP130" s="7"/>
      <c r="FOQ130" s="7"/>
      <c r="FOR130" s="7"/>
      <c r="FOS130" s="7"/>
      <c r="FOT130" s="7"/>
      <c r="FOU130" s="7"/>
      <c r="FOV130" s="7"/>
      <c r="FOW130" s="7"/>
      <c r="FOX130" s="7"/>
      <c r="FOY130" s="7"/>
      <c r="FOZ130" s="7"/>
      <c r="FPA130" s="7"/>
      <c r="FPB130" s="7"/>
      <c r="FPC130" s="7"/>
      <c r="FPD130" s="7"/>
      <c r="FPE130" s="7"/>
      <c r="FPF130" s="7"/>
      <c r="FPG130" s="7"/>
      <c r="FPH130" s="7"/>
      <c r="FPI130" s="7"/>
      <c r="FPJ130" s="7"/>
      <c r="FPK130" s="7"/>
      <c r="FPL130" s="7"/>
      <c r="FPM130" s="7"/>
      <c r="FPN130" s="7"/>
      <c r="FPO130" s="7"/>
      <c r="FPP130" s="7"/>
      <c r="FPQ130" s="7"/>
      <c r="FPR130" s="7"/>
      <c r="FPS130" s="7"/>
      <c r="FPT130" s="7"/>
      <c r="FPU130" s="7"/>
      <c r="FPV130" s="7"/>
      <c r="FPW130" s="7"/>
      <c r="FPX130" s="7"/>
      <c r="FPY130" s="7"/>
      <c r="FPZ130" s="7"/>
      <c r="FQA130" s="7"/>
      <c r="FQB130" s="7"/>
      <c r="FQC130" s="7"/>
      <c r="FQD130" s="7"/>
      <c r="FQE130" s="7"/>
      <c r="FQF130" s="7"/>
      <c r="FQG130" s="7"/>
      <c r="FQH130" s="7"/>
      <c r="FQI130" s="7"/>
      <c r="FQJ130" s="7"/>
      <c r="FQK130" s="7"/>
      <c r="FQL130" s="7"/>
      <c r="FQM130" s="7"/>
      <c r="FQN130" s="7"/>
      <c r="FQO130" s="7"/>
      <c r="FQP130" s="7"/>
      <c r="FQQ130" s="7"/>
      <c r="FQR130" s="7"/>
      <c r="FQS130" s="7"/>
      <c r="FQT130" s="7"/>
      <c r="FQU130" s="7"/>
      <c r="FQV130" s="7"/>
      <c r="FQW130" s="7"/>
      <c r="FQX130" s="7"/>
      <c r="FQY130" s="7"/>
      <c r="FQZ130" s="7"/>
      <c r="FRA130" s="7"/>
      <c r="FRB130" s="7"/>
      <c r="FRC130" s="7"/>
      <c r="FRD130" s="7"/>
      <c r="FRE130" s="7"/>
      <c r="FRF130" s="7"/>
      <c r="FRG130" s="7"/>
      <c r="FRH130" s="7"/>
      <c r="FRI130" s="7"/>
      <c r="FRJ130" s="7"/>
      <c r="FRK130" s="7"/>
      <c r="FRL130" s="7"/>
      <c r="FRM130" s="7"/>
      <c r="FRN130" s="7"/>
      <c r="FRO130" s="7"/>
      <c r="FRP130" s="7"/>
      <c r="FRQ130" s="7"/>
      <c r="FRR130" s="7"/>
      <c r="FRS130" s="7"/>
      <c r="FRT130" s="7"/>
      <c r="FRU130" s="7"/>
      <c r="FRV130" s="7"/>
      <c r="FRW130" s="7"/>
      <c r="FRX130" s="7"/>
      <c r="FRY130" s="7"/>
      <c r="FRZ130" s="7"/>
      <c r="FSA130" s="7"/>
      <c r="FSB130" s="7"/>
      <c r="FSC130" s="7"/>
      <c r="FSD130" s="7"/>
      <c r="FSE130" s="7"/>
      <c r="FSF130" s="7"/>
      <c r="FSG130" s="7"/>
      <c r="FSH130" s="7"/>
      <c r="FSI130" s="7"/>
      <c r="FSJ130" s="7"/>
      <c r="FSK130" s="7"/>
      <c r="FSL130" s="7"/>
      <c r="FSM130" s="7"/>
      <c r="FSN130" s="7"/>
      <c r="FSO130" s="7"/>
      <c r="FSP130" s="7"/>
      <c r="FSQ130" s="7"/>
      <c r="FSR130" s="7"/>
      <c r="FSS130" s="7"/>
      <c r="FST130" s="7"/>
      <c r="FSU130" s="7"/>
      <c r="FSV130" s="7"/>
      <c r="FSW130" s="7"/>
      <c r="FSX130" s="7"/>
      <c r="FSY130" s="7"/>
      <c r="FSZ130" s="7"/>
      <c r="FTA130" s="7"/>
      <c r="FTB130" s="7"/>
      <c r="FTC130" s="7"/>
      <c r="FTD130" s="7"/>
      <c r="FTE130" s="7"/>
      <c r="FTF130" s="7"/>
      <c r="FTG130" s="7"/>
      <c r="FTH130" s="7"/>
      <c r="FTI130" s="7"/>
      <c r="FTJ130" s="7"/>
      <c r="FTK130" s="7"/>
      <c r="FTL130" s="7"/>
      <c r="FTM130" s="7"/>
      <c r="FTN130" s="7"/>
      <c r="FTO130" s="7"/>
      <c r="FTP130" s="7"/>
      <c r="FTQ130" s="7"/>
      <c r="FTR130" s="7"/>
      <c r="FTS130" s="7"/>
      <c r="FTT130" s="7"/>
      <c r="FTU130" s="7"/>
      <c r="FTV130" s="7"/>
      <c r="FTW130" s="7"/>
      <c r="FTX130" s="7"/>
      <c r="FTY130" s="7"/>
      <c r="FTZ130" s="7"/>
      <c r="FUA130" s="7"/>
      <c r="FUB130" s="7"/>
      <c r="FUC130" s="7"/>
      <c r="FUD130" s="7"/>
      <c r="FUE130" s="7"/>
      <c r="FUF130" s="7"/>
      <c r="FUG130" s="7"/>
      <c r="FUH130" s="7"/>
      <c r="FUI130" s="7"/>
      <c r="FUJ130" s="7"/>
      <c r="FUK130" s="7"/>
      <c r="FUL130" s="7"/>
      <c r="FUM130" s="7"/>
      <c r="FUN130" s="7"/>
      <c r="FUO130" s="7"/>
      <c r="FUP130" s="7"/>
      <c r="FUQ130" s="7"/>
      <c r="FUR130" s="7"/>
      <c r="FUS130" s="7"/>
      <c r="FUT130" s="7"/>
      <c r="FUU130" s="7"/>
      <c r="FUV130" s="7"/>
      <c r="FUW130" s="7"/>
      <c r="FUX130" s="7"/>
      <c r="FUY130" s="7"/>
      <c r="FUZ130" s="7"/>
      <c r="FVA130" s="7"/>
      <c r="FVB130" s="7"/>
      <c r="FVC130" s="7"/>
      <c r="FVD130" s="7"/>
      <c r="FVE130" s="7"/>
      <c r="FVF130" s="7"/>
      <c r="FVG130" s="7"/>
      <c r="FVH130" s="7"/>
      <c r="FVI130" s="7"/>
      <c r="FVJ130" s="7"/>
      <c r="FVK130" s="7"/>
      <c r="FVL130" s="7"/>
      <c r="FVM130" s="7"/>
      <c r="FVN130" s="7"/>
      <c r="FVO130" s="7"/>
      <c r="FVP130" s="7"/>
      <c r="FVQ130" s="7"/>
      <c r="FVR130" s="7"/>
      <c r="FVS130" s="7"/>
      <c r="FVT130" s="7"/>
      <c r="FVU130" s="7"/>
      <c r="FVV130" s="7"/>
      <c r="FVW130" s="7"/>
      <c r="FVX130" s="7"/>
      <c r="FVY130" s="7"/>
      <c r="FVZ130" s="7"/>
      <c r="FWA130" s="7"/>
      <c r="FWB130" s="7"/>
      <c r="FWC130" s="7"/>
      <c r="FWD130" s="7"/>
      <c r="FWE130" s="7"/>
      <c r="FWF130" s="7"/>
      <c r="FWG130" s="7"/>
      <c r="FWH130" s="7"/>
      <c r="FWI130" s="7"/>
      <c r="FWJ130" s="7"/>
      <c r="FWK130" s="7"/>
      <c r="FWL130" s="7"/>
      <c r="FWM130" s="7"/>
      <c r="FWN130" s="7"/>
      <c r="FWO130" s="7"/>
      <c r="FWP130" s="7"/>
      <c r="FWQ130" s="7"/>
      <c r="FWR130" s="7"/>
      <c r="FWS130" s="7"/>
      <c r="FWT130" s="7"/>
      <c r="FWU130" s="7"/>
      <c r="FWV130" s="7"/>
      <c r="FWW130" s="7"/>
      <c r="FWX130" s="7"/>
      <c r="FWY130" s="7"/>
      <c r="FWZ130" s="7"/>
      <c r="FXA130" s="7"/>
      <c r="FXB130" s="7"/>
      <c r="FXC130" s="7"/>
      <c r="FXD130" s="7"/>
      <c r="FXE130" s="7"/>
      <c r="FXF130" s="7"/>
      <c r="FXG130" s="7"/>
      <c r="FXH130" s="7"/>
      <c r="FXI130" s="7"/>
      <c r="FXJ130" s="7"/>
      <c r="FXK130" s="7"/>
      <c r="FXL130" s="7"/>
      <c r="FXM130" s="7"/>
      <c r="FXN130" s="7"/>
      <c r="FXO130" s="7"/>
      <c r="FXP130" s="7"/>
      <c r="FXQ130" s="7"/>
      <c r="FXR130" s="7"/>
      <c r="FXS130" s="7"/>
      <c r="FXT130" s="7"/>
      <c r="FXU130" s="7"/>
      <c r="FXV130" s="7"/>
      <c r="FXW130" s="7"/>
      <c r="FXX130" s="7"/>
      <c r="FXY130" s="7"/>
      <c r="FXZ130" s="7"/>
      <c r="FYA130" s="7"/>
      <c r="FYB130" s="7"/>
      <c r="FYC130" s="7"/>
      <c r="FYD130" s="7"/>
      <c r="FYE130" s="7"/>
      <c r="FYF130" s="7"/>
      <c r="FYG130" s="7"/>
      <c r="FYH130" s="7"/>
      <c r="FYI130" s="7"/>
      <c r="FYJ130" s="7"/>
      <c r="FYK130" s="7"/>
      <c r="FYL130" s="7"/>
      <c r="FYM130" s="7"/>
      <c r="FYN130" s="7"/>
      <c r="FYO130" s="7"/>
      <c r="FYP130" s="7"/>
      <c r="FYQ130" s="7"/>
      <c r="FYR130" s="7"/>
      <c r="FYS130" s="7"/>
      <c r="FYT130" s="7"/>
      <c r="FYU130" s="7"/>
      <c r="FYV130" s="7"/>
      <c r="FYW130" s="7"/>
      <c r="FYX130" s="7"/>
      <c r="FYY130" s="7"/>
      <c r="FYZ130" s="7"/>
      <c r="FZA130" s="7"/>
      <c r="FZB130" s="7"/>
      <c r="FZC130" s="7"/>
      <c r="FZD130" s="7"/>
      <c r="FZE130" s="7"/>
      <c r="FZF130" s="7"/>
      <c r="FZG130" s="7"/>
      <c r="FZH130" s="7"/>
      <c r="FZI130" s="7"/>
      <c r="FZJ130" s="7"/>
      <c r="FZK130" s="7"/>
      <c r="FZL130" s="7"/>
      <c r="FZM130" s="7"/>
      <c r="FZN130" s="7"/>
      <c r="FZO130" s="7"/>
      <c r="FZP130" s="7"/>
      <c r="FZQ130" s="7"/>
      <c r="FZR130" s="7"/>
      <c r="FZS130" s="7"/>
      <c r="FZT130" s="7"/>
      <c r="FZU130" s="7"/>
      <c r="FZV130" s="7"/>
      <c r="FZW130" s="7"/>
      <c r="FZX130" s="7"/>
      <c r="FZY130" s="7"/>
      <c r="FZZ130" s="7"/>
      <c r="GAA130" s="7"/>
      <c r="GAB130" s="7"/>
      <c r="GAC130" s="7"/>
      <c r="GAD130" s="7"/>
      <c r="GAE130" s="7"/>
      <c r="GAF130" s="7"/>
      <c r="GAG130" s="7"/>
      <c r="GAH130" s="7"/>
      <c r="GAI130" s="7"/>
      <c r="GAJ130" s="7"/>
      <c r="GAK130" s="7"/>
      <c r="GAL130" s="7"/>
      <c r="GAM130" s="7"/>
      <c r="GAN130" s="7"/>
      <c r="GAO130" s="7"/>
      <c r="GAP130" s="7"/>
      <c r="GAQ130" s="7"/>
      <c r="GAR130" s="7"/>
      <c r="GAS130" s="7"/>
      <c r="GAT130" s="7"/>
      <c r="GAU130" s="7"/>
      <c r="GAV130" s="7"/>
      <c r="GAW130" s="7"/>
      <c r="GAX130" s="7"/>
      <c r="GAY130" s="7"/>
      <c r="GAZ130" s="7"/>
      <c r="GBA130" s="7"/>
      <c r="GBB130" s="7"/>
      <c r="GBC130" s="7"/>
      <c r="GBD130" s="7"/>
      <c r="GBE130" s="7"/>
      <c r="GBF130" s="7"/>
      <c r="GBG130" s="7"/>
      <c r="GBH130" s="7"/>
      <c r="GBI130" s="7"/>
      <c r="GBJ130" s="7"/>
      <c r="GBK130" s="7"/>
      <c r="GBL130" s="7"/>
      <c r="GBM130" s="7"/>
      <c r="GBN130" s="7"/>
      <c r="GBO130" s="7"/>
      <c r="GBP130" s="7"/>
      <c r="GBQ130" s="7"/>
      <c r="GBR130" s="7"/>
      <c r="GBS130" s="7"/>
      <c r="GBT130" s="7"/>
      <c r="GBU130" s="7"/>
      <c r="GBV130" s="7"/>
      <c r="GBW130" s="7"/>
      <c r="GBX130" s="7"/>
      <c r="GBY130" s="7"/>
      <c r="GBZ130" s="7"/>
      <c r="GCA130" s="7"/>
      <c r="GCB130" s="7"/>
      <c r="GCC130" s="7"/>
    </row>
    <row r="131" spans="1:4813" s="667" customFormat="1" ht="15" x14ac:dyDescent="0.2">
      <c r="A131" s="91" t="s">
        <v>116</v>
      </c>
      <c r="B131" s="35" t="s">
        <v>455</v>
      </c>
      <c r="C131" s="298"/>
      <c r="D131" s="11"/>
      <c r="E131" s="11"/>
      <c r="F131" s="11"/>
      <c r="G131" s="11"/>
      <c r="H131" s="11"/>
      <c r="I131" s="11"/>
      <c r="J131" s="11"/>
      <c r="K131" s="11"/>
      <c r="L131" s="11"/>
      <c r="M131" s="11"/>
      <c r="N131" s="7"/>
      <c r="O131" s="170"/>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c r="IW131" s="7"/>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c r="JY131" s="7"/>
      <c r="JZ131" s="7"/>
      <c r="KA131" s="7"/>
      <c r="KB131" s="7"/>
      <c r="KC131" s="7"/>
      <c r="KD131" s="7"/>
      <c r="KE131" s="7"/>
      <c r="KF131" s="7"/>
      <c r="KG131" s="7"/>
      <c r="KH131" s="7"/>
      <c r="KI131" s="7"/>
      <c r="KJ131" s="7"/>
      <c r="KK131" s="7"/>
      <c r="KL131" s="7"/>
      <c r="KM131" s="7"/>
      <c r="KN131" s="7"/>
      <c r="KO131" s="7"/>
      <c r="KP131" s="7"/>
      <c r="KQ131" s="7"/>
      <c r="KR131" s="7"/>
      <c r="KS131" s="7"/>
      <c r="KT131" s="7"/>
      <c r="KU131" s="7"/>
      <c r="KV131" s="7"/>
      <c r="KW131" s="7"/>
      <c r="KX131" s="7"/>
      <c r="KY131" s="7"/>
      <c r="KZ131" s="7"/>
      <c r="LA131" s="7"/>
      <c r="LB131" s="7"/>
      <c r="LC131" s="7"/>
      <c r="LD131" s="7"/>
      <c r="LE131" s="7"/>
      <c r="LF131" s="7"/>
      <c r="LG131" s="7"/>
      <c r="LH131" s="7"/>
      <c r="LI131" s="7"/>
      <c r="LJ131" s="7"/>
      <c r="LK131" s="7"/>
      <c r="LL131" s="7"/>
      <c r="LM131" s="7"/>
      <c r="LN131" s="7"/>
      <c r="LO131" s="7"/>
      <c r="LP131" s="7"/>
      <c r="LQ131" s="7"/>
      <c r="LR131" s="7"/>
      <c r="LS131" s="7"/>
      <c r="LT131" s="7"/>
      <c r="LU131" s="7"/>
      <c r="LV131" s="7"/>
      <c r="LW131" s="7"/>
      <c r="LX131" s="7"/>
      <c r="LY131" s="7"/>
      <c r="LZ131" s="7"/>
      <c r="MA131" s="7"/>
      <c r="MB131" s="7"/>
      <c r="MC131" s="7"/>
      <c r="MD131" s="7"/>
      <c r="ME131" s="7"/>
      <c r="MF131" s="7"/>
      <c r="MG131" s="7"/>
      <c r="MH131" s="7"/>
      <c r="MI131" s="7"/>
      <c r="MJ131" s="7"/>
      <c r="MK131" s="7"/>
      <c r="ML131" s="7"/>
      <c r="MM131" s="7"/>
      <c r="MN131" s="7"/>
      <c r="MO131" s="7"/>
      <c r="MP131" s="7"/>
      <c r="MQ131" s="7"/>
      <c r="MR131" s="7"/>
      <c r="MS131" s="7"/>
      <c r="MT131" s="7"/>
      <c r="MU131" s="7"/>
      <c r="MV131" s="7"/>
      <c r="MW131" s="7"/>
      <c r="MX131" s="7"/>
      <c r="MY131" s="7"/>
      <c r="MZ131" s="7"/>
      <c r="NA131" s="7"/>
      <c r="NB131" s="7"/>
      <c r="NC131" s="7"/>
      <c r="ND131" s="7"/>
      <c r="NE131" s="7"/>
      <c r="NF131" s="7"/>
      <c r="NG131" s="7"/>
      <c r="NH131" s="7"/>
      <c r="NI131" s="7"/>
      <c r="NJ131" s="7"/>
      <c r="NK131" s="7"/>
      <c r="NL131" s="7"/>
      <c r="NM131" s="7"/>
      <c r="NN131" s="7"/>
      <c r="NO131" s="7"/>
      <c r="NP131" s="7"/>
      <c r="NQ131" s="7"/>
      <c r="NR131" s="7"/>
      <c r="NS131" s="7"/>
      <c r="NT131" s="7"/>
      <c r="NU131" s="7"/>
      <c r="NV131" s="7"/>
      <c r="NW131" s="7"/>
      <c r="NX131" s="7"/>
      <c r="NY131" s="7"/>
      <c r="NZ131" s="7"/>
      <c r="OA131" s="7"/>
      <c r="OB131" s="7"/>
      <c r="OC131" s="7"/>
      <c r="OD131" s="7"/>
      <c r="OE131" s="7"/>
      <c r="OF131" s="7"/>
      <c r="OG131" s="7"/>
      <c r="OH131" s="7"/>
      <c r="OI131" s="7"/>
      <c r="OJ131" s="7"/>
      <c r="OK131" s="7"/>
      <c r="OL131" s="7"/>
      <c r="OM131" s="7"/>
      <c r="ON131" s="7"/>
      <c r="OO131" s="7"/>
      <c r="OP131" s="7"/>
      <c r="OQ131" s="7"/>
      <c r="OR131" s="7"/>
      <c r="OS131" s="7"/>
      <c r="OT131" s="7"/>
      <c r="OU131" s="7"/>
      <c r="OV131" s="7"/>
      <c r="OW131" s="7"/>
      <c r="OX131" s="7"/>
      <c r="OY131" s="7"/>
      <c r="OZ131" s="7"/>
      <c r="PA131" s="7"/>
      <c r="PB131" s="7"/>
      <c r="PC131" s="7"/>
      <c r="PD131" s="7"/>
      <c r="PE131" s="7"/>
      <c r="PF131" s="7"/>
      <c r="PG131" s="7"/>
      <c r="PH131" s="7"/>
      <c r="PI131" s="7"/>
      <c r="PJ131" s="7"/>
      <c r="PK131" s="7"/>
      <c r="PL131" s="7"/>
      <c r="PM131" s="7"/>
      <c r="PN131" s="7"/>
      <c r="PO131" s="7"/>
      <c r="PP131" s="7"/>
      <c r="PQ131" s="7"/>
      <c r="PR131" s="7"/>
      <c r="PS131" s="7"/>
      <c r="PT131" s="7"/>
      <c r="PU131" s="7"/>
      <c r="PV131" s="7"/>
      <c r="PW131" s="7"/>
      <c r="PX131" s="7"/>
      <c r="PY131" s="7"/>
      <c r="PZ131" s="7"/>
      <c r="QA131" s="7"/>
      <c r="QB131" s="7"/>
      <c r="QC131" s="7"/>
      <c r="QD131" s="7"/>
      <c r="QE131" s="7"/>
      <c r="QF131" s="7"/>
      <c r="QG131" s="7"/>
      <c r="QH131" s="7"/>
      <c r="QI131" s="7"/>
      <c r="QJ131" s="7"/>
      <c r="QK131" s="7"/>
      <c r="QL131" s="7"/>
      <c r="QM131" s="7"/>
      <c r="QN131" s="7"/>
      <c r="QO131" s="7"/>
      <c r="QP131" s="7"/>
      <c r="QQ131" s="7"/>
      <c r="QR131" s="7"/>
      <c r="QS131" s="7"/>
      <c r="QT131" s="7"/>
      <c r="QU131" s="7"/>
      <c r="QV131" s="7"/>
      <c r="QW131" s="7"/>
      <c r="QX131" s="7"/>
      <c r="QY131" s="7"/>
      <c r="QZ131" s="7"/>
      <c r="RA131" s="7"/>
      <c r="RB131" s="7"/>
      <c r="RC131" s="7"/>
      <c r="RD131" s="7"/>
      <c r="RE131" s="7"/>
      <c r="RF131" s="7"/>
      <c r="RG131" s="7"/>
      <c r="RH131" s="7"/>
      <c r="RI131" s="7"/>
      <c r="RJ131" s="7"/>
      <c r="RK131" s="7"/>
      <c r="RL131" s="7"/>
      <c r="RM131" s="7"/>
      <c r="RN131" s="7"/>
      <c r="RO131" s="7"/>
      <c r="RP131" s="7"/>
      <c r="RQ131" s="7"/>
      <c r="RR131" s="7"/>
      <c r="RS131" s="7"/>
      <c r="RT131" s="7"/>
      <c r="RU131" s="7"/>
      <c r="RV131" s="7"/>
      <c r="RW131" s="7"/>
      <c r="RX131" s="7"/>
      <c r="RY131" s="7"/>
      <c r="RZ131" s="7"/>
      <c r="SA131" s="7"/>
      <c r="SB131" s="7"/>
      <c r="SC131" s="7"/>
      <c r="SD131" s="7"/>
      <c r="SE131" s="7"/>
      <c r="SF131" s="7"/>
      <c r="SG131" s="7"/>
      <c r="SH131" s="7"/>
      <c r="SI131" s="7"/>
      <c r="SJ131" s="7"/>
      <c r="SK131" s="7"/>
      <c r="SL131" s="7"/>
      <c r="SM131" s="7"/>
      <c r="SN131" s="7"/>
      <c r="SO131" s="7"/>
      <c r="SP131" s="7"/>
      <c r="SQ131" s="7"/>
      <c r="SR131" s="7"/>
      <c r="SS131" s="7"/>
      <c r="ST131" s="7"/>
      <c r="SU131" s="7"/>
      <c r="SV131" s="7"/>
      <c r="SW131" s="7"/>
      <c r="SX131" s="7"/>
      <c r="SY131" s="7"/>
      <c r="SZ131" s="7"/>
      <c r="TA131" s="7"/>
      <c r="TB131" s="7"/>
      <c r="TC131" s="7"/>
      <c r="TD131" s="7"/>
      <c r="TE131" s="7"/>
      <c r="TF131" s="7"/>
      <c r="TG131" s="7"/>
      <c r="TH131" s="7"/>
      <c r="TI131" s="7"/>
      <c r="TJ131" s="7"/>
      <c r="TK131" s="7"/>
      <c r="TL131" s="7"/>
      <c r="TM131" s="7"/>
      <c r="TN131" s="7"/>
      <c r="TO131" s="7"/>
      <c r="TP131" s="7"/>
      <c r="TQ131" s="7"/>
      <c r="TR131" s="7"/>
      <c r="TS131" s="7"/>
      <c r="TT131" s="7"/>
      <c r="TU131" s="7"/>
      <c r="TV131" s="7"/>
      <c r="TW131" s="7"/>
      <c r="TX131" s="7"/>
      <c r="TY131" s="7"/>
      <c r="TZ131" s="7"/>
      <c r="UA131" s="7"/>
      <c r="UB131" s="7"/>
      <c r="UC131" s="7"/>
      <c r="UD131" s="7"/>
      <c r="UE131" s="7"/>
      <c r="UF131" s="7"/>
      <c r="UG131" s="7"/>
      <c r="UH131" s="7"/>
      <c r="UI131" s="7"/>
      <c r="UJ131" s="7"/>
      <c r="UK131" s="7"/>
      <c r="UL131" s="7"/>
      <c r="UM131" s="7"/>
      <c r="UN131" s="7"/>
      <c r="UO131" s="7"/>
      <c r="UP131" s="7"/>
      <c r="UQ131" s="7"/>
      <c r="UR131" s="7"/>
      <c r="US131" s="7"/>
      <c r="UT131" s="7"/>
      <c r="UU131" s="7"/>
      <c r="UV131" s="7"/>
      <c r="UW131" s="7"/>
      <c r="UX131" s="7"/>
      <c r="UY131" s="7"/>
      <c r="UZ131" s="7"/>
      <c r="VA131" s="7"/>
      <c r="VB131" s="7"/>
      <c r="VC131" s="7"/>
      <c r="VD131" s="7"/>
      <c r="VE131" s="7"/>
      <c r="VF131" s="7"/>
      <c r="VG131" s="7"/>
      <c r="VH131" s="7"/>
      <c r="VI131" s="7"/>
      <c r="VJ131" s="7"/>
      <c r="VK131" s="7"/>
      <c r="VL131" s="7"/>
      <c r="VM131" s="7"/>
      <c r="VN131" s="7"/>
      <c r="VO131" s="7"/>
      <c r="VP131" s="7"/>
      <c r="VQ131" s="7"/>
      <c r="VR131" s="7"/>
      <c r="VS131" s="7"/>
      <c r="VT131" s="7"/>
      <c r="VU131" s="7"/>
      <c r="VV131" s="7"/>
      <c r="VW131" s="7"/>
      <c r="VX131" s="7"/>
      <c r="VY131" s="7"/>
      <c r="VZ131" s="7"/>
      <c r="WA131" s="7"/>
      <c r="WB131" s="7"/>
      <c r="WC131" s="7"/>
      <c r="WD131" s="7"/>
      <c r="WE131" s="7"/>
      <c r="WF131" s="7"/>
      <c r="WG131" s="7"/>
      <c r="WH131" s="7"/>
      <c r="WI131" s="7"/>
      <c r="WJ131" s="7"/>
      <c r="WK131" s="7"/>
      <c r="WL131" s="7"/>
      <c r="WM131" s="7"/>
      <c r="WN131" s="7"/>
      <c r="WO131" s="7"/>
      <c r="WP131" s="7"/>
      <c r="WQ131" s="7"/>
      <c r="WR131" s="7"/>
      <c r="WS131" s="7"/>
      <c r="WT131" s="7"/>
      <c r="WU131" s="7"/>
      <c r="WV131" s="7"/>
      <c r="WW131" s="7"/>
      <c r="WX131" s="7"/>
      <c r="WY131" s="7"/>
      <c r="WZ131" s="7"/>
      <c r="XA131" s="7"/>
      <c r="XB131" s="7"/>
      <c r="XC131" s="7"/>
      <c r="XD131" s="7"/>
      <c r="XE131" s="7"/>
      <c r="XF131" s="7"/>
      <c r="XG131" s="7"/>
      <c r="XH131" s="7"/>
      <c r="XI131" s="7"/>
      <c r="XJ131" s="7"/>
      <c r="XK131" s="7"/>
      <c r="XL131" s="7"/>
      <c r="XM131" s="7"/>
      <c r="XN131" s="7"/>
      <c r="XO131" s="7"/>
      <c r="XP131" s="7"/>
      <c r="XQ131" s="7"/>
      <c r="XR131" s="7"/>
      <c r="XS131" s="7"/>
      <c r="XT131" s="7"/>
      <c r="XU131" s="7"/>
      <c r="XV131" s="7"/>
      <c r="XW131" s="7"/>
      <c r="XX131" s="7"/>
      <c r="XY131" s="7"/>
      <c r="XZ131" s="7"/>
      <c r="YA131" s="7"/>
      <c r="YB131" s="7"/>
      <c r="YC131" s="7"/>
      <c r="YD131" s="7"/>
      <c r="YE131" s="7"/>
      <c r="YF131" s="7"/>
      <c r="YG131" s="7"/>
      <c r="YH131" s="7"/>
      <c r="YI131" s="7"/>
      <c r="YJ131" s="7"/>
      <c r="YK131" s="7"/>
      <c r="YL131" s="7"/>
      <c r="YM131" s="7"/>
      <c r="YN131" s="7"/>
      <c r="YO131" s="7"/>
      <c r="YP131" s="7"/>
      <c r="YQ131" s="7"/>
      <c r="YR131" s="7"/>
      <c r="YS131" s="7"/>
      <c r="YT131" s="7"/>
      <c r="YU131" s="7"/>
      <c r="YV131" s="7"/>
      <c r="YW131" s="7"/>
      <c r="YX131" s="7"/>
      <c r="YY131" s="7"/>
      <c r="YZ131" s="7"/>
      <c r="ZA131" s="7"/>
      <c r="ZB131" s="7"/>
      <c r="ZC131" s="7"/>
      <c r="ZD131" s="7"/>
      <c r="ZE131" s="7"/>
      <c r="ZF131" s="7"/>
      <c r="ZG131" s="7"/>
      <c r="ZH131" s="7"/>
      <c r="ZI131" s="7"/>
      <c r="ZJ131" s="7"/>
      <c r="ZK131" s="7"/>
      <c r="ZL131" s="7"/>
      <c r="ZM131" s="7"/>
      <c r="ZN131" s="7"/>
      <c r="ZO131" s="7"/>
      <c r="ZP131" s="7"/>
      <c r="ZQ131" s="7"/>
      <c r="ZR131" s="7"/>
      <c r="ZS131" s="7"/>
      <c r="ZT131" s="7"/>
      <c r="ZU131" s="7"/>
      <c r="ZV131" s="7"/>
      <c r="ZW131" s="7"/>
      <c r="ZX131" s="7"/>
      <c r="ZY131" s="7"/>
      <c r="ZZ131" s="7"/>
      <c r="AAA131" s="7"/>
      <c r="AAB131" s="7"/>
      <c r="AAC131" s="7"/>
      <c r="AAD131" s="7"/>
      <c r="AAE131" s="7"/>
      <c r="AAF131" s="7"/>
      <c r="AAG131" s="7"/>
      <c r="AAH131" s="7"/>
      <c r="AAI131" s="7"/>
      <c r="AAJ131" s="7"/>
      <c r="AAK131" s="7"/>
      <c r="AAL131" s="7"/>
      <c r="AAM131" s="7"/>
      <c r="AAN131" s="7"/>
      <c r="AAO131" s="7"/>
      <c r="AAP131" s="7"/>
      <c r="AAQ131" s="7"/>
      <c r="AAR131" s="7"/>
      <c r="AAS131" s="7"/>
      <c r="AAT131" s="7"/>
      <c r="AAU131" s="7"/>
      <c r="AAV131" s="7"/>
      <c r="AAW131" s="7"/>
      <c r="AAX131" s="7"/>
      <c r="AAY131" s="7"/>
      <c r="AAZ131" s="7"/>
      <c r="ABA131" s="7"/>
      <c r="ABB131" s="7"/>
      <c r="ABC131" s="7"/>
      <c r="ABD131" s="7"/>
      <c r="ABE131" s="7"/>
      <c r="ABF131" s="7"/>
      <c r="ABG131" s="7"/>
      <c r="ABH131" s="7"/>
      <c r="ABI131" s="7"/>
      <c r="ABJ131" s="7"/>
      <c r="ABK131" s="7"/>
      <c r="ABL131" s="7"/>
      <c r="ABM131" s="7"/>
      <c r="ABN131" s="7"/>
      <c r="ABO131" s="7"/>
      <c r="ABP131" s="7"/>
      <c r="ABQ131" s="7"/>
      <c r="ABR131" s="7"/>
      <c r="ABS131" s="7"/>
      <c r="ABT131" s="7"/>
      <c r="ABU131" s="7"/>
      <c r="ABV131" s="7"/>
      <c r="ABW131" s="7"/>
      <c r="ABX131" s="7"/>
      <c r="ABY131" s="7"/>
      <c r="ABZ131" s="7"/>
      <c r="ACA131" s="7"/>
      <c r="ACB131" s="7"/>
      <c r="ACC131" s="7"/>
      <c r="ACD131" s="7"/>
      <c r="ACE131" s="7"/>
      <c r="ACF131" s="7"/>
      <c r="ACG131" s="7"/>
      <c r="ACH131" s="7"/>
      <c r="ACI131" s="7"/>
      <c r="ACJ131" s="7"/>
      <c r="ACK131" s="7"/>
      <c r="ACL131" s="7"/>
      <c r="ACM131" s="7"/>
      <c r="ACN131" s="7"/>
      <c r="ACO131" s="7"/>
      <c r="ACP131" s="7"/>
      <c r="ACQ131" s="7"/>
      <c r="ACR131" s="7"/>
      <c r="ACS131" s="7"/>
      <c r="ACT131" s="7"/>
      <c r="ACU131" s="7"/>
      <c r="ACV131" s="7"/>
      <c r="ACW131" s="7"/>
      <c r="ACX131" s="7"/>
      <c r="ACY131" s="7"/>
      <c r="ACZ131" s="7"/>
      <c r="ADA131" s="7"/>
      <c r="ADB131" s="7"/>
      <c r="ADC131" s="7"/>
      <c r="ADD131" s="7"/>
      <c r="ADE131" s="7"/>
      <c r="ADF131" s="7"/>
      <c r="ADG131" s="7"/>
      <c r="ADH131" s="7"/>
      <c r="ADI131" s="7"/>
      <c r="ADJ131" s="7"/>
      <c r="ADK131" s="7"/>
      <c r="ADL131" s="7"/>
      <c r="ADM131" s="7"/>
      <c r="ADN131" s="7"/>
      <c r="ADO131" s="7"/>
      <c r="ADP131" s="7"/>
      <c r="ADQ131" s="7"/>
      <c r="ADR131" s="7"/>
      <c r="ADS131" s="7"/>
      <c r="ADT131" s="7"/>
      <c r="ADU131" s="7"/>
      <c r="ADV131" s="7"/>
      <c r="ADW131" s="7"/>
      <c r="ADX131" s="7"/>
      <c r="ADY131" s="7"/>
      <c r="ADZ131" s="7"/>
      <c r="AEA131" s="7"/>
      <c r="AEB131" s="7"/>
      <c r="AEC131" s="7"/>
      <c r="AED131" s="7"/>
      <c r="AEE131" s="7"/>
      <c r="AEF131" s="7"/>
      <c r="AEG131" s="7"/>
      <c r="AEH131" s="7"/>
      <c r="AEI131" s="7"/>
      <c r="AEJ131" s="7"/>
      <c r="AEK131" s="7"/>
      <c r="AEL131" s="7"/>
      <c r="AEM131" s="7"/>
      <c r="AEN131" s="7"/>
      <c r="AEO131" s="7"/>
      <c r="AEP131" s="7"/>
      <c r="AEQ131" s="7"/>
      <c r="AER131" s="7"/>
      <c r="AES131" s="7"/>
      <c r="AET131" s="7"/>
      <c r="AEU131" s="7"/>
      <c r="AEV131" s="7"/>
      <c r="AEW131" s="7"/>
      <c r="AEX131" s="7"/>
      <c r="AEY131" s="7"/>
      <c r="AEZ131" s="7"/>
      <c r="AFA131" s="7"/>
      <c r="AFB131" s="7"/>
      <c r="AFC131" s="7"/>
      <c r="AFD131" s="7"/>
      <c r="AFE131" s="7"/>
      <c r="AFF131" s="7"/>
      <c r="AFG131" s="7"/>
      <c r="AFH131" s="7"/>
      <c r="AFI131" s="7"/>
      <c r="AFJ131" s="7"/>
      <c r="AFK131" s="7"/>
      <c r="AFL131" s="7"/>
      <c r="AFM131" s="7"/>
      <c r="AFN131" s="7"/>
      <c r="AFO131" s="7"/>
      <c r="AFP131" s="7"/>
      <c r="AFQ131" s="7"/>
      <c r="AFR131" s="7"/>
      <c r="AFS131" s="7"/>
      <c r="AFT131" s="7"/>
      <c r="AFU131" s="7"/>
      <c r="AFV131" s="7"/>
      <c r="AFW131" s="7"/>
      <c r="AFX131" s="7"/>
      <c r="AFY131" s="7"/>
      <c r="AFZ131" s="7"/>
      <c r="AGA131" s="7"/>
      <c r="AGB131" s="7"/>
      <c r="AGC131" s="7"/>
      <c r="AGD131" s="7"/>
      <c r="AGE131" s="7"/>
      <c r="AGF131" s="7"/>
      <c r="AGG131" s="7"/>
      <c r="AGH131" s="7"/>
      <c r="AGI131" s="7"/>
      <c r="AGJ131" s="7"/>
      <c r="AGK131" s="7"/>
      <c r="AGL131" s="7"/>
      <c r="AGM131" s="7"/>
      <c r="AGN131" s="7"/>
      <c r="AGO131" s="7"/>
      <c r="AGP131" s="7"/>
      <c r="AGQ131" s="7"/>
      <c r="AGR131" s="7"/>
      <c r="AGS131" s="7"/>
      <c r="AGT131" s="7"/>
      <c r="AGU131" s="7"/>
      <c r="AGV131" s="7"/>
      <c r="AGW131" s="7"/>
      <c r="AGX131" s="7"/>
      <c r="AGY131" s="7"/>
      <c r="AGZ131" s="7"/>
      <c r="AHA131" s="7"/>
      <c r="AHB131" s="7"/>
      <c r="AHC131" s="7"/>
      <c r="AHD131" s="7"/>
      <c r="AHE131" s="7"/>
      <c r="AHF131" s="7"/>
      <c r="AHG131" s="7"/>
      <c r="AHH131" s="7"/>
      <c r="AHI131" s="7"/>
      <c r="AHJ131" s="7"/>
      <c r="AHK131" s="7"/>
      <c r="AHL131" s="7"/>
      <c r="AHM131" s="7"/>
      <c r="AHN131" s="7"/>
      <c r="AHO131" s="7"/>
      <c r="AHP131" s="7"/>
      <c r="AHQ131" s="7"/>
      <c r="AHR131" s="7"/>
      <c r="AHS131" s="7"/>
      <c r="AHT131" s="7"/>
      <c r="AHU131" s="7"/>
      <c r="AHV131" s="7"/>
      <c r="AHW131" s="7"/>
      <c r="AHX131" s="7"/>
      <c r="AHY131" s="7"/>
      <c r="AHZ131" s="7"/>
      <c r="AIA131" s="7"/>
      <c r="AIB131" s="7"/>
      <c r="AIC131" s="7"/>
      <c r="AID131" s="7"/>
      <c r="AIE131" s="7"/>
      <c r="AIF131" s="7"/>
      <c r="AIG131" s="7"/>
      <c r="AIH131" s="7"/>
      <c r="AII131" s="7"/>
      <c r="AIJ131" s="7"/>
      <c r="AIK131" s="7"/>
      <c r="AIL131" s="7"/>
      <c r="AIM131" s="7"/>
      <c r="AIN131" s="7"/>
      <c r="AIO131" s="7"/>
      <c r="AIP131" s="7"/>
      <c r="AIQ131" s="7"/>
      <c r="AIR131" s="7"/>
      <c r="AIS131" s="7"/>
      <c r="AIT131" s="7"/>
      <c r="AIU131" s="7"/>
      <c r="AIV131" s="7"/>
      <c r="AIW131" s="7"/>
      <c r="AIX131" s="7"/>
      <c r="AIY131" s="7"/>
      <c r="AIZ131" s="7"/>
      <c r="AJA131" s="7"/>
      <c r="AJB131" s="7"/>
      <c r="AJC131" s="7"/>
      <c r="AJD131" s="7"/>
      <c r="AJE131" s="7"/>
      <c r="AJF131" s="7"/>
      <c r="AJG131" s="7"/>
      <c r="AJH131" s="7"/>
      <c r="AJI131" s="7"/>
      <c r="AJJ131" s="7"/>
      <c r="AJK131" s="7"/>
      <c r="AJL131" s="7"/>
      <c r="AJM131" s="7"/>
      <c r="AJN131" s="7"/>
      <c r="AJO131" s="7"/>
      <c r="AJP131" s="7"/>
      <c r="AJQ131" s="7"/>
      <c r="AJR131" s="7"/>
      <c r="AJS131" s="7"/>
      <c r="AJT131" s="7"/>
      <c r="AJU131" s="7"/>
      <c r="AJV131" s="7"/>
      <c r="AJW131" s="7"/>
      <c r="AJX131" s="7"/>
      <c r="AJY131" s="7"/>
      <c r="AJZ131" s="7"/>
      <c r="AKA131" s="7"/>
      <c r="AKB131" s="7"/>
      <c r="AKC131" s="7"/>
      <c r="AKD131" s="7"/>
      <c r="AKE131" s="7"/>
      <c r="AKF131" s="7"/>
      <c r="AKG131" s="7"/>
      <c r="AKH131" s="7"/>
      <c r="AKI131" s="7"/>
      <c r="AKJ131" s="7"/>
      <c r="AKK131" s="7"/>
      <c r="AKL131" s="7"/>
      <c r="AKM131" s="7"/>
      <c r="AKN131" s="7"/>
      <c r="AKO131" s="7"/>
      <c r="AKP131" s="7"/>
      <c r="AKQ131" s="7"/>
      <c r="AKR131" s="7"/>
      <c r="AKS131" s="7"/>
      <c r="AKT131" s="7"/>
      <c r="AKU131" s="7"/>
      <c r="AKV131" s="7"/>
      <c r="AKW131" s="7"/>
      <c r="AKX131" s="7"/>
      <c r="AKY131" s="7"/>
      <c r="AKZ131" s="7"/>
      <c r="ALA131" s="7"/>
      <c r="ALB131" s="7"/>
      <c r="ALC131" s="7"/>
      <c r="ALD131" s="7"/>
      <c r="ALE131" s="7"/>
      <c r="ALF131" s="7"/>
      <c r="ALG131" s="7"/>
      <c r="ALH131" s="7"/>
      <c r="ALI131" s="7"/>
      <c r="ALJ131" s="7"/>
      <c r="ALK131" s="7"/>
      <c r="ALL131" s="7"/>
      <c r="ALM131" s="7"/>
      <c r="ALN131" s="7"/>
      <c r="ALO131" s="7"/>
      <c r="ALP131" s="7"/>
      <c r="ALQ131" s="7"/>
      <c r="ALR131" s="7"/>
      <c r="ALS131" s="7"/>
      <c r="ALT131" s="7"/>
      <c r="ALU131" s="7"/>
      <c r="ALV131" s="7"/>
      <c r="ALW131" s="7"/>
      <c r="ALX131" s="7"/>
      <c r="ALY131" s="7"/>
      <c r="ALZ131" s="7"/>
      <c r="AMA131" s="7"/>
      <c r="AMB131" s="7"/>
      <c r="AMC131" s="7"/>
      <c r="AMD131" s="7"/>
      <c r="AME131" s="7"/>
      <c r="AMF131" s="7"/>
      <c r="AMG131" s="7"/>
      <c r="AMH131" s="7"/>
      <c r="AMI131" s="7"/>
      <c r="AMJ131" s="7"/>
      <c r="AMK131" s="7"/>
      <c r="AML131" s="7"/>
      <c r="AMM131" s="7"/>
      <c r="AMN131" s="7"/>
      <c r="AMO131" s="7"/>
      <c r="AMP131" s="7"/>
      <c r="AMQ131" s="7"/>
      <c r="AMR131" s="7"/>
      <c r="AMS131" s="7"/>
      <c r="AMT131" s="7"/>
      <c r="AMU131" s="7"/>
      <c r="AMV131" s="7"/>
      <c r="AMW131" s="7"/>
      <c r="AMX131" s="7"/>
      <c r="AMY131" s="7"/>
      <c r="AMZ131" s="7"/>
      <c r="ANA131" s="7"/>
      <c r="ANB131" s="7"/>
      <c r="ANC131" s="7"/>
      <c r="AND131" s="7"/>
      <c r="ANE131" s="7"/>
      <c r="ANF131" s="7"/>
      <c r="ANG131" s="7"/>
      <c r="ANH131" s="7"/>
      <c r="ANI131" s="7"/>
      <c r="ANJ131" s="7"/>
      <c r="ANK131" s="7"/>
      <c r="ANL131" s="7"/>
      <c r="ANM131" s="7"/>
      <c r="ANN131" s="7"/>
      <c r="ANO131" s="7"/>
      <c r="ANP131" s="7"/>
      <c r="ANQ131" s="7"/>
      <c r="ANR131" s="7"/>
      <c r="ANS131" s="7"/>
      <c r="ANT131" s="7"/>
      <c r="ANU131" s="7"/>
      <c r="ANV131" s="7"/>
      <c r="ANW131" s="7"/>
      <c r="ANX131" s="7"/>
      <c r="ANY131" s="7"/>
      <c r="ANZ131" s="7"/>
      <c r="AOA131" s="7"/>
      <c r="AOB131" s="7"/>
      <c r="AOC131" s="7"/>
      <c r="AOD131" s="7"/>
      <c r="AOE131" s="7"/>
      <c r="AOF131" s="7"/>
      <c r="AOG131" s="7"/>
      <c r="AOH131" s="7"/>
      <c r="AOI131" s="7"/>
      <c r="AOJ131" s="7"/>
      <c r="AOK131" s="7"/>
      <c r="AOL131" s="7"/>
      <c r="AOM131" s="7"/>
      <c r="AON131" s="7"/>
      <c r="AOO131" s="7"/>
      <c r="AOP131" s="7"/>
      <c r="AOQ131" s="7"/>
      <c r="AOR131" s="7"/>
      <c r="AOS131" s="7"/>
      <c r="AOT131" s="7"/>
      <c r="AOU131" s="7"/>
      <c r="AOV131" s="7"/>
      <c r="AOW131" s="7"/>
      <c r="AOX131" s="7"/>
      <c r="AOY131" s="7"/>
      <c r="AOZ131" s="7"/>
      <c r="APA131" s="7"/>
      <c r="APB131" s="7"/>
      <c r="APC131" s="7"/>
      <c r="APD131" s="7"/>
      <c r="APE131" s="7"/>
      <c r="APF131" s="7"/>
      <c r="APG131" s="7"/>
      <c r="APH131" s="7"/>
      <c r="API131" s="7"/>
      <c r="APJ131" s="7"/>
      <c r="APK131" s="7"/>
      <c r="APL131" s="7"/>
      <c r="APM131" s="7"/>
      <c r="APN131" s="7"/>
      <c r="APO131" s="7"/>
      <c r="APP131" s="7"/>
      <c r="APQ131" s="7"/>
      <c r="APR131" s="7"/>
      <c r="APS131" s="7"/>
      <c r="APT131" s="7"/>
      <c r="APU131" s="7"/>
      <c r="APV131" s="7"/>
      <c r="APW131" s="7"/>
      <c r="APX131" s="7"/>
      <c r="APY131" s="7"/>
      <c r="APZ131" s="7"/>
      <c r="AQA131" s="7"/>
      <c r="AQB131" s="7"/>
      <c r="AQC131" s="7"/>
      <c r="AQD131" s="7"/>
      <c r="AQE131" s="7"/>
      <c r="AQF131" s="7"/>
      <c r="AQG131" s="7"/>
      <c r="AQH131" s="7"/>
      <c r="AQI131" s="7"/>
      <c r="AQJ131" s="7"/>
      <c r="AQK131" s="7"/>
      <c r="AQL131" s="7"/>
      <c r="AQM131" s="7"/>
      <c r="AQN131" s="7"/>
      <c r="AQO131" s="7"/>
      <c r="AQP131" s="7"/>
      <c r="AQQ131" s="7"/>
      <c r="AQR131" s="7"/>
      <c r="AQS131" s="7"/>
      <c r="AQT131" s="7"/>
      <c r="AQU131" s="7"/>
      <c r="AQV131" s="7"/>
      <c r="AQW131" s="7"/>
      <c r="AQX131" s="7"/>
      <c r="AQY131" s="7"/>
      <c r="AQZ131" s="7"/>
      <c r="ARA131" s="7"/>
      <c r="ARB131" s="7"/>
      <c r="ARC131" s="7"/>
      <c r="ARD131" s="7"/>
      <c r="ARE131" s="7"/>
      <c r="ARF131" s="7"/>
      <c r="ARG131" s="7"/>
      <c r="ARH131" s="7"/>
      <c r="ARI131" s="7"/>
      <c r="ARJ131" s="7"/>
      <c r="ARK131" s="7"/>
      <c r="ARL131" s="7"/>
      <c r="ARM131" s="7"/>
      <c r="ARN131" s="7"/>
      <c r="ARO131" s="7"/>
      <c r="ARP131" s="7"/>
      <c r="ARQ131" s="7"/>
      <c r="ARR131" s="7"/>
      <c r="ARS131" s="7"/>
      <c r="ART131" s="7"/>
      <c r="ARU131" s="7"/>
      <c r="ARV131" s="7"/>
      <c r="ARW131" s="7"/>
      <c r="ARX131" s="7"/>
      <c r="ARY131" s="7"/>
      <c r="ARZ131" s="7"/>
      <c r="ASA131" s="7"/>
      <c r="ASB131" s="7"/>
      <c r="ASC131" s="7"/>
      <c r="ASD131" s="7"/>
      <c r="ASE131" s="7"/>
      <c r="ASF131" s="7"/>
      <c r="ASG131" s="7"/>
      <c r="ASH131" s="7"/>
      <c r="ASI131" s="7"/>
      <c r="ASJ131" s="7"/>
      <c r="ASK131" s="7"/>
      <c r="ASL131" s="7"/>
      <c r="ASM131" s="7"/>
      <c r="ASN131" s="7"/>
      <c r="ASO131" s="7"/>
      <c r="ASP131" s="7"/>
      <c r="ASQ131" s="7"/>
      <c r="ASR131" s="7"/>
      <c r="ASS131" s="7"/>
      <c r="AST131" s="7"/>
      <c r="ASU131" s="7"/>
      <c r="ASV131" s="7"/>
      <c r="ASW131" s="7"/>
      <c r="ASX131" s="7"/>
      <c r="ASY131" s="7"/>
      <c r="ASZ131" s="7"/>
      <c r="ATA131" s="7"/>
      <c r="ATB131" s="7"/>
      <c r="ATC131" s="7"/>
      <c r="ATD131" s="7"/>
      <c r="ATE131" s="7"/>
      <c r="ATF131" s="7"/>
      <c r="ATG131" s="7"/>
      <c r="ATH131" s="7"/>
      <c r="ATI131" s="7"/>
      <c r="ATJ131" s="7"/>
      <c r="ATK131" s="7"/>
      <c r="ATL131" s="7"/>
      <c r="ATM131" s="7"/>
      <c r="ATN131" s="7"/>
      <c r="ATO131" s="7"/>
      <c r="ATP131" s="7"/>
      <c r="ATQ131" s="7"/>
      <c r="ATR131" s="7"/>
      <c r="ATS131" s="7"/>
      <c r="ATT131" s="7"/>
      <c r="ATU131" s="7"/>
      <c r="ATV131" s="7"/>
      <c r="ATW131" s="7"/>
      <c r="ATX131" s="7"/>
      <c r="ATY131" s="7"/>
      <c r="ATZ131" s="7"/>
      <c r="AUA131" s="7"/>
      <c r="AUB131" s="7"/>
      <c r="AUC131" s="7"/>
      <c r="AUD131" s="7"/>
      <c r="AUE131" s="7"/>
      <c r="AUF131" s="7"/>
      <c r="AUG131" s="7"/>
      <c r="AUH131" s="7"/>
      <c r="AUI131" s="7"/>
      <c r="AUJ131" s="7"/>
      <c r="AUK131" s="7"/>
      <c r="AUL131" s="7"/>
      <c r="AUM131" s="7"/>
      <c r="AUN131" s="7"/>
      <c r="AUO131" s="7"/>
      <c r="AUP131" s="7"/>
      <c r="AUQ131" s="7"/>
      <c r="AUR131" s="7"/>
      <c r="AUS131" s="7"/>
      <c r="AUT131" s="7"/>
      <c r="AUU131" s="7"/>
      <c r="AUV131" s="7"/>
      <c r="AUW131" s="7"/>
      <c r="AUX131" s="7"/>
      <c r="AUY131" s="7"/>
      <c r="AUZ131" s="7"/>
      <c r="AVA131" s="7"/>
      <c r="AVB131" s="7"/>
      <c r="AVC131" s="7"/>
      <c r="AVD131" s="7"/>
      <c r="AVE131" s="7"/>
      <c r="AVF131" s="7"/>
      <c r="AVG131" s="7"/>
      <c r="AVH131" s="7"/>
      <c r="AVI131" s="7"/>
      <c r="AVJ131" s="7"/>
      <c r="AVK131" s="7"/>
      <c r="AVL131" s="7"/>
      <c r="AVM131" s="7"/>
      <c r="AVN131" s="7"/>
      <c r="AVO131" s="7"/>
      <c r="AVP131" s="7"/>
      <c r="AVQ131" s="7"/>
      <c r="AVR131" s="7"/>
      <c r="AVS131" s="7"/>
      <c r="AVT131" s="7"/>
      <c r="AVU131" s="7"/>
      <c r="AVV131" s="7"/>
      <c r="AVW131" s="7"/>
      <c r="AVX131" s="7"/>
      <c r="AVY131" s="7"/>
      <c r="AVZ131" s="7"/>
      <c r="AWA131" s="7"/>
      <c r="AWB131" s="7"/>
      <c r="AWC131" s="7"/>
      <c r="AWD131" s="7"/>
      <c r="AWE131" s="7"/>
      <c r="AWF131" s="7"/>
      <c r="AWG131" s="7"/>
      <c r="AWH131" s="7"/>
      <c r="AWI131" s="7"/>
      <c r="AWJ131" s="7"/>
      <c r="AWK131" s="7"/>
      <c r="AWL131" s="7"/>
      <c r="AWM131" s="7"/>
      <c r="AWN131" s="7"/>
      <c r="AWO131" s="7"/>
      <c r="AWP131" s="7"/>
      <c r="AWQ131" s="7"/>
      <c r="AWR131" s="7"/>
      <c r="AWS131" s="7"/>
      <c r="AWT131" s="7"/>
      <c r="AWU131" s="7"/>
      <c r="AWV131" s="7"/>
      <c r="AWW131" s="7"/>
      <c r="AWX131" s="7"/>
      <c r="AWY131" s="7"/>
      <c r="AWZ131" s="7"/>
      <c r="AXA131" s="7"/>
      <c r="AXB131" s="7"/>
      <c r="AXC131" s="7"/>
      <c r="AXD131" s="7"/>
      <c r="AXE131" s="7"/>
      <c r="AXF131" s="7"/>
      <c r="AXG131" s="7"/>
      <c r="AXH131" s="7"/>
      <c r="AXI131" s="7"/>
      <c r="AXJ131" s="7"/>
      <c r="AXK131" s="7"/>
      <c r="AXL131" s="7"/>
      <c r="AXM131" s="7"/>
      <c r="AXN131" s="7"/>
      <c r="AXO131" s="7"/>
      <c r="AXP131" s="7"/>
      <c r="AXQ131" s="7"/>
      <c r="AXR131" s="7"/>
      <c r="AXS131" s="7"/>
      <c r="AXT131" s="7"/>
      <c r="AXU131" s="7"/>
      <c r="AXV131" s="7"/>
      <c r="AXW131" s="7"/>
      <c r="AXX131" s="7"/>
      <c r="AXY131" s="7"/>
      <c r="AXZ131" s="7"/>
      <c r="AYA131" s="7"/>
      <c r="AYB131" s="7"/>
      <c r="AYC131" s="7"/>
      <c r="AYD131" s="7"/>
      <c r="AYE131" s="7"/>
      <c r="AYF131" s="7"/>
      <c r="AYG131" s="7"/>
      <c r="AYH131" s="7"/>
      <c r="AYI131" s="7"/>
      <c r="AYJ131" s="7"/>
      <c r="AYK131" s="7"/>
      <c r="AYL131" s="7"/>
      <c r="AYM131" s="7"/>
      <c r="AYN131" s="7"/>
      <c r="AYO131" s="7"/>
      <c r="AYP131" s="7"/>
      <c r="AYQ131" s="7"/>
      <c r="AYR131" s="7"/>
      <c r="AYS131" s="7"/>
      <c r="AYT131" s="7"/>
      <c r="AYU131" s="7"/>
      <c r="AYV131" s="7"/>
      <c r="AYW131" s="7"/>
      <c r="AYX131" s="7"/>
      <c r="AYY131" s="7"/>
      <c r="AYZ131" s="7"/>
      <c r="AZA131" s="7"/>
      <c r="AZB131" s="7"/>
      <c r="AZC131" s="7"/>
      <c r="AZD131" s="7"/>
      <c r="AZE131" s="7"/>
      <c r="AZF131" s="7"/>
      <c r="AZG131" s="7"/>
      <c r="AZH131" s="7"/>
      <c r="AZI131" s="7"/>
      <c r="AZJ131" s="7"/>
      <c r="AZK131" s="7"/>
      <c r="AZL131" s="7"/>
      <c r="AZM131" s="7"/>
      <c r="AZN131" s="7"/>
      <c r="AZO131" s="7"/>
      <c r="AZP131" s="7"/>
      <c r="AZQ131" s="7"/>
      <c r="AZR131" s="7"/>
      <c r="AZS131" s="7"/>
      <c r="AZT131" s="7"/>
      <c r="AZU131" s="7"/>
      <c r="AZV131" s="7"/>
      <c r="AZW131" s="7"/>
      <c r="AZX131" s="7"/>
      <c r="AZY131" s="7"/>
      <c r="AZZ131" s="7"/>
      <c r="BAA131" s="7"/>
      <c r="BAB131" s="7"/>
      <c r="BAC131" s="7"/>
      <c r="BAD131" s="7"/>
      <c r="BAE131" s="7"/>
      <c r="BAF131" s="7"/>
      <c r="BAG131" s="7"/>
      <c r="BAH131" s="7"/>
      <c r="BAI131" s="7"/>
      <c r="BAJ131" s="7"/>
      <c r="BAK131" s="7"/>
      <c r="BAL131" s="7"/>
      <c r="BAM131" s="7"/>
      <c r="BAN131" s="7"/>
      <c r="BAO131" s="7"/>
      <c r="BAP131" s="7"/>
      <c r="BAQ131" s="7"/>
      <c r="BAR131" s="7"/>
      <c r="BAS131" s="7"/>
      <c r="BAT131" s="7"/>
      <c r="BAU131" s="7"/>
      <c r="BAV131" s="7"/>
      <c r="BAW131" s="7"/>
      <c r="BAX131" s="7"/>
      <c r="BAY131" s="7"/>
      <c r="BAZ131" s="7"/>
      <c r="BBA131" s="7"/>
      <c r="BBB131" s="7"/>
      <c r="BBC131" s="7"/>
      <c r="BBD131" s="7"/>
      <c r="BBE131" s="7"/>
      <c r="BBF131" s="7"/>
      <c r="BBG131" s="7"/>
      <c r="BBH131" s="7"/>
      <c r="BBI131" s="7"/>
      <c r="BBJ131" s="7"/>
      <c r="BBK131" s="7"/>
      <c r="BBL131" s="7"/>
      <c r="BBM131" s="7"/>
      <c r="BBN131" s="7"/>
      <c r="BBO131" s="7"/>
      <c r="BBP131" s="7"/>
      <c r="BBQ131" s="7"/>
      <c r="BBR131" s="7"/>
      <c r="BBS131" s="7"/>
      <c r="BBT131" s="7"/>
      <c r="BBU131" s="7"/>
      <c r="BBV131" s="7"/>
      <c r="BBW131" s="7"/>
      <c r="BBX131" s="7"/>
      <c r="BBY131" s="7"/>
      <c r="BBZ131" s="7"/>
      <c r="BCA131" s="7"/>
      <c r="BCB131" s="7"/>
      <c r="BCC131" s="7"/>
      <c r="BCD131" s="7"/>
      <c r="BCE131" s="7"/>
      <c r="BCF131" s="7"/>
      <c r="BCG131" s="7"/>
      <c r="BCH131" s="7"/>
      <c r="BCI131" s="7"/>
      <c r="BCJ131" s="7"/>
      <c r="BCK131" s="7"/>
      <c r="BCL131" s="7"/>
      <c r="BCM131" s="7"/>
      <c r="BCN131" s="7"/>
      <c r="BCO131" s="7"/>
      <c r="BCP131" s="7"/>
      <c r="BCQ131" s="7"/>
      <c r="BCR131" s="7"/>
      <c r="BCS131" s="7"/>
      <c r="BCT131" s="7"/>
      <c r="BCU131" s="7"/>
      <c r="BCV131" s="7"/>
      <c r="BCW131" s="7"/>
      <c r="BCX131" s="7"/>
      <c r="BCY131" s="7"/>
      <c r="BCZ131" s="7"/>
      <c r="BDA131" s="7"/>
      <c r="BDB131" s="7"/>
      <c r="BDC131" s="7"/>
      <c r="BDD131" s="7"/>
      <c r="BDE131" s="7"/>
      <c r="BDF131" s="7"/>
      <c r="BDG131" s="7"/>
      <c r="BDH131" s="7"/>
      <c r="BDI131" s="7"/>
      <c r="BDJ131" s="7"/>
      <c r="BDK131" s="7"/>
      <c r="BDL131" s="7"/>
      <c r="BDM131" s="7"/>
      <c r="BDN131" s="7"/>
      <c r="BDO131" s="7"/>
      <c r="BDP131" s="7"/>
      <c r="BDQ131" s="7"/>
      <c r="BDR131" s="7"/>
      <c r="BDS131" s="7"/>
      <c r="BDT131" s="7"/>
      <c r="BDU131" s="7"/>
      <c r="BDV131" s="7"/>
      <c r="BDW131" s="7"/>
      <c r="BDX131" s="7"/>
      <c r="BDY131" s="7"/>
      <c r="BDZ131" s="7"/>
      <c r="BEA131" s="7"/>
      <c r="BEB131" s="7"/>
      <c r="BEC131" s="7"/>
      <c r="BED131" s="7"/>
      <c r="BEE131" s="7"/>
      <c r="BEF131" s="7"/>
      <c r="BEG131" s="7"/>
      <c r="BEH131" s="7"/>
      <c r="BEI131" s="7"/>
      <c r="BEJ131" s="7"/>
      <c r="BEK131" s="7"/>
      <c r="BEL131" s="7"/>
      <c r="BEM131" s="7"/>
      <c r="BEN131" s="7"/>
      <c r="BEO131" s="7"/>
      <c r="BEP131" s="7"/>
      <c r="BEQ131" s="7"/>
      <c r="BER131" s="7"/>
      <c r="BES131" s="7"/>
      <c r="BET131" s="7"/>
      <c r="BEU131" s="7"/>
      <c r="BEV131" s="7"/>
      <c r="BEW131" s="7"/>
      <c r="BEX131" s="7"/>
      <c r="BEY131" s="7"/>
      <c r="BEZ131" s="7"/>
      <c r="BFA131" s="7"/>
      <c r="BFB131" s="7"/>
      <c r="BFC131" s="7"/>
      <c r="BFD131" s="7"/>
      <c r="BFE131" s="7"/>
      <c r="BFF131" s="7"/>
      <c r="BFG131" s="7"/>
      <c r="BFH131" s="7"/>
      <c r="BFI131" s="7"/>
      <c r="BFJ131" s="7"/>
      <c r="BFK131" s="7"/>
      <c r="BFL131" s="7"/>
      <c r="BFM131" s="7"/>
      <c r="BFN131" s="7"/>
      <c r="BFO131" s="7"/>
      <c r="BFP131" s="7"/>
      <c r="BFQ131" s="7"/>
      <c r="BFR131" s="7"/>
      <c r="BFS131" s="7"/>
      <c r="BFT131" s="7"/>
      <c r="BFU131" s="7"/>
      <c r="BFV131" s="7"/>
      <c r="BFW131" s="7"/>
      <c r="BFX131" s="7"/>
      <c r="BFY131" s="7"/>
      <c r="BFZ131" s="7"/>
      <c r="BGA131" s="7"/>
      <c r="BGB131" s="7"/>
      <c r="BGC131" s="7"/>
      <c r="BGD131" s="7"/>
      <c r="BGE131" s="7"/>
      <c r="BGF131" s="7"/>
      <c r="BGG131" s="7"/>
      <c r="BGH131" s="7"/>
      <c r="BGI131" s="7"/>
      <c r="BGJ131" s="7"/>
      <c r="BGK131" s="7"/>
      <c r="BGL131" s="7"/>
      <c r="BGM131" s="7"/>
      <c r="BGN131" s="7"/>
      <c r="BGO131" s="7"/>
      <c r="BGP131" s="7"/>
      <c r="BGQ131" s="7"/>
      <c r="BGR131" s="7"/>
      <c r="BGS131" s="7"/>
      <c r="BGT131" s="7"/>
      <c r="BGU131" s="7"/>
      <c r="BGV131" s="7"/>
      <c r="BGW131" s="7"/>
      <c r="BGX131" s="7"/>
      <c r="BGY131" s="7"/>
      <c r="BGZ131" s="7"/>
      <c r="BHA131" s="7"/>
      <c r="BHB131" s="7"/>
      <c r="BHC131" s="7"/>
      <c r="BHD131" s="7"/>
      <c r="BHE131" s="7"/>
      <c r="BHF131" s="7"/>
      <c r="BHG131" s="7"/>
      <c r="BHH131" s="7"/>
      <c r="BHI131" s="7"/>
      <c r="BHJ131" s="7"/>
      <c r="BHK131" s="7"/>
      <c r="BHL131" s="7"/>
      <c r="BHM131" s="7"/>
      <c r="BHN131" s="7"/>
      <c r="BHO131" s="7"/>
      <c r="BHP131" s="7"/>
      <c r="BHQ131" s="7"/>
      <c r="BHR131" s="7"/>
      <c r="BHS131" s="7"/>
      <c r="BHT131" s="7"/>
      <c r="BHU131" s="7"/>
      <c r="BHV131" s="7"/>
      <c r="BHW131" s="7"/>
      <c r="BHX131" s="7"/>
      <c r="BHY131" s="7"/>
      <c r="BHZ131" s="7"/>
      <c r="BIA131" s="7"/>
      <c r="BIB131" s="7"/>
      <c r="BIC131" s="7"/>
      <c r="BID131" s="7"/>
      <c r="BIE131" s="7"/>
      <c r="BIF131" s="7"/>
      <c r="BIG131" s="7"/>
      <c r="BIH131" s="7"/>
      <c r="BII131" s="7"/>
      <c r="BIJ131" s="7"/>
      <c r="BIK131" s="7"/>
      <c r="BIL131" s="7"/>
      <c r="BIM131" s="7"/>
      <c r="BIN131" s="7"/>
      <c r="BIO131" s="7"/>
      <c r="BIP131" s="7"/>
      <c r="BIQ131" s="7"/>
      <c r="BIR131" s="7"/>
      <c r="BIS131" s="7"/>
      <c r="BIT131" s="7"/>
      <c r="BIU131" s="7"/>
      <c r="BIV131" s="7"/>
      <c r="BIW131" s="7"/>
      <c r="BIX131" s="7"/>
      <c r="BIY131" s="7"/>
      <c r="BIZ131" s="7"/>
      <c r="BJA131" s="7"/>
      <c r="BJB131" s="7"/>
      <c r="BJC131" s="7"/>
      <c r="BJD131" s="7"/>
      <c r="BJE131" s="7"/>
      <c r="BJF131" s="7"/>
      <c r="BJG131" s="7"/>
      <c r="BJH131" s="7"/>
      <c r="BJI131" s="7"/>
      <c r="BJJ131" s="7"/>
      <c r="BJK131" s="7"/>
      <c r="BJL131" s="7"/>
      <c r="BJM131" s="7"/>
      <c r="BJN131" s="7"/>
      <c r="BJO131" s="7"/>
      <c r="BJP131" s="7"/>
      <c r="BJQ131" s="7"/>
      <c r="BJR131" s="7"/>
      <c r="BJS131" s="7"/>
      <c r="BJT131" s="7"/>
      <c r="BJU131" s="7"/>
      <c r="BJV131" s="7"/>
      <c r="BJW131" s="7"/>
      <c r="BJX131" s="7"/>
      <c r="BJY131" s="7"/>
      <c r="BJZ131" s="7"/>
      <c r="BKA131" s="7"/>
      <c r="BKB131" s="7"/>
      <c r="BKC131" s="7"/>
      <c r="BKD131" s="7"/>
      <c r="BKE131" s="7"/>
      <c r="BKF131" s="7"/>
      <c r="BKG131" s="7"/>
      <c r="BKH131" s="7"/>
      <c r="BKI131" s="7"/>
      <c r="BKJ131" s="7"/>
      <c r="BKK131" s="7"/>
      <c r="BKL131" s="7"/>
      <c r="BKM131" s="7"/>
      <c r="BKN131" s="7"/>
      <c r="BKO131" s="7"/>
      <c r="BKP131" s="7"/>
      <c r="BKQ131" s="7"/>
      <c r="BKR131" s="7"/>
      <c r="BKS131" s="7"/>
      <c r="BKT131" s="7"/>
      <c r="BKU131" s="7"/>
      <c r="BKV131" s="7"/>
      <c r="BKW131" s="7"/>
      <c r="BKX131" s="7"/>
      <c r="BKY131" s="7"/>
      <c r="BKZ131" s="7"/>
      <c r="BLA131" s="7"/>
      <c r="BLB131" s="7"/>
      <c r="BLC131" s="7"/>
      <c r="BLD131" s="7"/>
      <c r="BLE131" s="7"/>
      <c r="BLF131" s="7"/>
      <c r="BLG131" s="7"/>
      <c r="BLH131" s="7"/>
      <c r="BLI131" s="7"/>
      <c r="BLJ131" s="7"/>
      <c r="BLK131" s="7"/>
      <c r="BLL131" s="7"/>
      <c r="BLM131" s="7"/>
      <c r="BLN131" s="7"/>
      <c r="BLO131" s="7"/>
      <c r="BLP131" s="7"/>
      <c r="BLQ131" s="7"/>
      <c r="BLR131" s="7"/>
      <c r="BLS131" s="7"/>
      <c r="BLT131" s="7"/>
      <c r="BLU131" s="7"/>
      <c r="BLV131" s="7"/>
      <c r="BLW131" s="7"/>
      <c r="BLX131" s="7"/>
      <c r="BLY131" s="7"/>
      <c r="BLZ131" s="7"/>
      <c r="BMA131" s="7"/>
      <c r="BMB131" s="7"/>
      <c r="BMC131" s="7"/>
      <c r="BMD131" s="7"/>
      <c r="BME131" s="7"/>
      <c r="BMF131" s="7"/>
      <c r="BMG131" s="7"/>
      <c r="BMH131" s="7"/>
      <c r="BMI131" s="7"/>
      <c r="BMJ131" s="7"/>
      <c r="BMK131" s="7"/>
      <c r="BML131" s="7"/>
      <c r="BMM131" s="7"/>
      <c r="BMN131" s="7"/>
      <c r="BMO131" s="7"/>
      <c r="BMP131" s="7"/>
      <c r="BMQ131" s="7"/>
      <c r="BMR131" s="7"/>
      <c r="BMS131" s="7"/>
      <c r="BMT131" s="7"/>
      <c r="BMU131" s="7"/>
      <c r="BMV131" s="7"/>
      <c r="BMW131" s="7"/>
      <c r="BMX131" s="7"/>
      <c r="BMY131" s="7"/>
      <c r="BMZ131" s="7"/>
      <c r="BNA131" s="7"/>
      <c r="BNB131" s="7"/>
      <c r="BNC131" s="7"/>
      <c r="BND131" s="7"/>
      <c r="BNE131" s="7"/>
      <c r="BNF131" s="7"/>
      <c r="BNG131" s="7"/>
      <c r="BNH131" s="7"/>
      <c r="BNI131" s="7"/>
      <c r="BNJ131" s="7"/>
      <c r="BNK131" s="7"/>
      <c r="BNL131" s="7"/>
      <c r="BNM131" s="7"/>
      <c r="BNN131" s="7"/>
      <c r="BNO131" s="7"/>
      <c r="BNP131" s="7"/>
      <c r="BNQ131" s="7"/>
      <c r="BNR131" s="7"/>
      <c r="BNS131" s="7"/>
      <c r="BNT131" s="7"/>
      <c r="BNU131" s="7"/>
      <c r="BNV131" s="7"/>
      <c r="BNW131" s="7"/>
      <c r="BNX131" s="7"/>
      <c r="BNY131" s="7"/>
      <c r="BNZ131" s="7"/>
      <c r="BOA131" s="7"/>
      <c r="BOB131" s="7"/>
      <c r="BOC131" s="7"/>
      <c r="BOD131" s="7"/>
      <c r="BOE131" s="7"/>
      <c r="BOF131" s="7"/>
      <c r="BOG131" s="7"/>
      <c r="BOH131" s="7"/>
      <c r="BOI131" s="7"/>
      <c r="BOJ131" s="7"/>
      <c r="BOK131" s="7"/>
      <c r="BOL131" s="7"/>
      <c r="BOM131" s="7"/>
      <c r="BON131" s="7"/>
      <c r="BOO131" s="7"/>
      <c r="BOP131" s="7"/>
      <c r="BOQ131" s="7"/>
      <c r="BOR131" s="7"/>
      <c r="BOS131" s="7"/>
      <c r="BOT131" s="7"/>
      <c r="BOU131" s="7"/>
      <c r="BOV131" s="7"/>
      <c r="BOW131" s="7"/>
      <c r="BOX131" s="7"/>
      <c r="BOY131" s="7"/>
      <c r="BOZ131" s="7"/>
      <c r="BPA131" s="7"/>
      <c r="BPB131" s="7"/>
      <c r="BPC131" s="7"/>
      <c r="BPD131" s="7"/>
      <c r="BPE131" s="7"/>
      <c r="BPF131" s="7"/>
      <c r="BPG131" s="7"/>
      <c r="BPH131" s="7"/>
      <c r="BPI131" s="7"/>
      <c r="BPJ131" s="7"/>
      <c r="BPK131" s="7"/>
      <c r="BPL131" s="7"/>
      <c r="BPM131" s="7"/>
      <c r="BPN131" s="7"/>
      <c r="BPO131" s="7"/>
      <c r="BPP131" s="7"/>
      <c r="BPQ131" s="7"/>
      <c r="BPR131" s="7"/>
      <c r="BPS131" s="7"/>
      <c r="BPT131" s="7"/>
      <c r="BPU131" s="7"/>
      <c r="BPV131" s="7"/>
      <c r="BPW131" s="7"/>
      <c r="BPX131" s="7"/>
      <c r="BPY131" s="7"/>
      <c r="BPZ131" s="7"/>
      <c r="BQA131" s="7"/>
      <c r="BQB131" s="7"/>
      <c r="BQC131" s="7"/>
      <c r="BQD131" s="7"/>
      <c r="BQE131" s="7"/>
      <c r="BQF131" s="7"/>
      <c r="BQG131" s="7"/>
      <c r="BQH131" s="7"/>
      <c r="BQI131" s="7"/>
      <c r="BQJ131" s="7"/>
      <c r="BQK131" s="7"/>
      <c r="BQL131" s="7"/>
      <c r="BQM131" s="7"/>
      <c r="BQN131" s="7"/>
      <c r="BQO131" s="7"/>
      <c r="BQP131" s="7"/>
      <c r="BQQ131" s="7"/>
      <c r="BQR131" s="7"/>
      <c r="BQS131" s="7"/>
      <c r="BQT131" s="7"/>
      <c r="BQU131" s="7"/>
      <c r="BQV131" s="7"/>
      <c r="BQW131" s="7"/>
      <c r="BQX131" s="7"/>
      <c r="BQY131" s="7"/>
      <c r="BQZ131" s="7"/>
      <c r="BRA131" s="7"/>
      <c r="BRB131" s="7"/>
      <c r="BRC131" s="7"/>
      <c r="BRD131" s="7"/>
      <c r="BRE131" s="7"/>
      <c r="BRF131" s="7"/>
      <c r="BRG131" s="7"/>
      <c r="BRH131" s="7"/>
      <c r="BRI131" s="7"/>
      <c r="BRJ131" s="7"/>
      <c r="BRK131" s="7"/>
      <c r="BRL131" s="7"/>
      <c r="BRM131" s="7"/>
      <c r="BRN131" s="7"/>
      <c r="BRO131" s="7"/>
      <c r="BRP131" s="7"/>
      <c r="BRQ131" s="7"/>
      <c r="BRR131" s="7"/>
      <c r="BRS131" s="7"/>
      <c r="BRT131" s="7"/>
      <c r="BRU131" s="7"/>
      <c r="BRV131" s="7"/>
      <c r="BRW131" s="7"/>
      <c r="BRX131" s="7"/>
      <c r="BRY131" s="7"/>
      <c r="BRZ131" s="7"/>
      <c r="BSA131" s="7"/>
      <c r="BSB131" s="7"/>
      <c r="BSC131" s="7"/>
      <c r="BSD131" s="7"/>
      <c r="BSE131" s="7"/>
      <c r="BSF131" s="7"/>
      <c r="BSG131" s="7"/>
      <c r="BSH131" s="7"/>
      <c r="BSI131" s="7"/>
      <c r="BSJ131" s="7"/>
      <c r="BSK131" s="7"/>
      <c r="BSL131" s="7"/>
      <c r="BSM131" s="7"/>
      <c r="BSN131" s="7"/>
      <c r="BSO131" s="7"/>
      <c r="BSP131" s="7"/>
      <c r="BSQ131" s="7"/>
      <c r="BSR131" s="7"/>
      <c r="BSS131" s="7"/>
      <c r="BST131" s="7"/>
      <c r="BSU131" s="7"/>
      <c r="BSV131" s="7"/>
      <c r="BSW131" s="7"/>
      <c r="BSX131" s="7"/>
      <c r="BSY131" s="7"/>
      <c r="BSZ131" s="7"/>
      <c r="BTA131" s="7"/>
      <c r="BTB131" s="7"/>
      <c r="BTC131" s="7"/>
      <c r="BTD131" s="7"/>
      <c r="BTE131" s="7"/>
      <c r="BTF131" s="7"/>
      <c r="BTG131" s="7"/>
      <c r="BTH131" s="7"/>
      <c r="BTI131" s="7"/>
      <c r="BTJ131" s="7"/>
      <c r="BTK131" s="7"/>
      <c r="BTL131" s="7"/>
      <c r="BTM131" s="7"/>
      <c r="BTN131" s="7"/>
      <c r="BTO131" s="7"/>
      <c r="BTP131" s="7"/>
      <c r="BTQ131" s="7"/>
      <c r="BTR131" s="7"/>
      <c r="BTS131" s="7"/>
      <c r="BTT131" s="7"/>
      <c r="BTU131" s="7"/>
      <c r="BTV131" s="7"/>
      <c r="BTW131" s="7"/>
      <c r="BTX131" s="7"/>
      <c r="BTY131" s="7"/>
      <c r="BTZ131" s="7"/>
      <c r="BUA131" s="7"/>
      <c r="BUB131" s="7"/>
      <c r="BUC131" s="7"/>
      <c r="BUD131" s="7"/>
      <c r="BUE131" s="7"/>
      <c r="BUF131" s="7"/>
      <c r="BUG131" s="7"/>
      <c r="BUH131" s="7"/>
      <c r="BUI131" s="7"/>
      <c r="BUJ131" s="7"/>
      <c r="BUK131" s="7"/>
      <c r="BUL131" s="7"/>
      <c r="BUM131" s="7"/>
      <c r="BUN131" s="7"/>
      <c r="BUO131" s="7"/>
      <c r="BUP131" s="7"/>
      <c r="BUQ131" s="7"/>
      <c r="BUR131" s="7"/>
      <c r="BUS131" s="7"/>
      <c r="BUT131" s="7"/>
      <c r="BUU131" s="7"/>
      <c r="BUV131" s="7"/>
      <c r="BUW131" s="7"/>
      <c r="BUX131" s="7"/>
      <c r="BUY131" s="7"/>
      <c r="BUZ131" s="7"/>
      <c r="BVA131" s="7"/>
      <c r="BVB131" s="7"/>
      <c r="BVC131" s="7"/>
      <c r="BVD131" s="7"/>
      <c r="BVE131" s="7"/>
      <c r="BVF131" s="7"/>
      <c r="BVG131" s="7"/>
      <c r="BVH131" s="7"/>
      <c r="BVI131" s="7"/>
      <c r="BVJ131" s="7"/>
      <c r="BVK131" s="7"/>
      <c r="BVL131" s="7"/>
      <c r="BVM131" s="7"/>
      <c r="BVN131" s="7"/>
      <c r="BVO131" s="7"/>
      <c r="BVP131" s="7"/>
      <c r="BVQ131" s="7"/>
      <c r="BVR131" s="7"/>
      <c r="BVS131" s="7"/>
      <c r="BVT131" s="7"/>
      <c r="BVU131" s="7"/>
      <c r="BVV131" s="7"/>
      <c r="BVW131" s="7"/>
      <c r="BVX131" s="7"/>
      <c r="BVY131" s="7"/>
      <c r="BVZ131" s="7"/>
      <c r="BWA131" s="7"/>
      <c r="BWB131" s="7"/>
      <c r="BWC131" s="7"/>
      <c r="BWD131" s="7"/>
      <c r="BWE131" s="7"/>
      <c r="BWF131" s="7"/>
      <c r="BWG131" s="7"/>
      <c r="BWH131" s="7"/>
      <c r="BWI131" s="7"/>
      <c r="BWJ131" s="7"/>
      <c r="BWK131" s="7"/>
      <c r="BWL131" s="7"/>
      <c r="BWM131" s="7"/>
      <c r="BWN131" s="7"/>
      <c r="BWO131" s="7"/>
      <c r="BWP131" s="7"/>
      <c r="BWQ131" s="7"/>
      <c r="BWR131" s="7"/>
      <c r="BWS131" s="7"/>
      <c r="BWT131" s="7"/>
      <c r="BWU131" s="7"/>
      <c r="BWV131" s="7"/>
      <c r="BWW131" s="7"/>
      <c r="BWX131" s="7"/>
      <c r="BWY131" s="7"/>
      <c r="BWZ131" s="7"/>
      <c r="BXA131" s="7"/>
      <c r="BXB131" s="7"/>
      <c r="BXC131" s="7"/>
      <c r="BXD131" s="7"/>
      <c r="BXE131" s="7"/>
      <c r="BXF131" s="7"/>
      <c r="BXG131" s="7"/>
      <c r="BXH131" s="7"/>
      <c r="BXI131" s="7"/>
      <c r="BXJ131" s="7"/>
      <c r="BXK131" s="7"/>
      <c r="BXL131" s="7"/>
      <c r="BXM131" s="7"/>
      <c r="BXN131" s="7"/>
      <c r="BXO131" s="7"/>
      <c r="BXP131" s="7"/>
      <c r="BXQ131" s="7"/>
      <c r="BXR131" s="7"/>
      <c r="BXS131" s="7"/>
      <c r="BXT131" s="7"/>
      <c r="BXU131" s="7"/>
      <c r="BXV131" s="7"/>
      <c r="BXW131" s="7"/>
      <c r="BXX131" s="7"/>
      <c r="BXY131" s="7"/>
      <c r="BXZ131" s="7"/>
      <c r="BYA131" s="7"/>
      <c r="BYB131" s="7"/>
      <c r="BYC131" s="7"/>
      <c r="BYD131" s="7"/>
      <c r="BYE131" s="7"/>
      <c r="BYF131" s="7"/>
      <c r="BYG131" s="7"/>
      <c r="BYH131" s="7"/>
      <c r="BYI131" s="7"/>
      <c r="BYJ131" s="7"/>
      <c r="BYK131" s="7"/>
      <c r="BYL131" s="7"/>
      <c r="BYM131" s="7"/>
      <c r="BYN131" s="7"/>
      <c r="BYO131" s="7"/>
      <c r="BYP131" s="7"/>
      <c r="BYQ131" s="7"/>
      <c r="BYR131" s="7"/>
      <c r="BYS131" s="7"/>
      <c r="BYT131" s="7"/>
      <c r="BYU131" s="7"/>
      <c r="BYV131" s="7"/>
      <c r="BYW131" s="7"/>
      <c r="BYX131" s="7"/>
      <c r="BYY131" s="7"/>
      <c r="BYZ131" s="7"/>
      <c r="BZA131" s="7"/>
      <c r="BZB131" s="7"/>
      <c r="BZC131" s="7"/>
      <c r="BZD131" s="7"/>
      <c r="BZE131" s="7"/>
      <c r="BZF131" s="7"/>
      <c r="BZG131" s="7"/>
      <c r="BZH131" s="7"/>
      <c r="BZI131" s="7"/>
      <c r="BZJ131" s="7"/>
      <c r="BZK131" s="7"/>
      <c r="BZL131" s="7"/>
      <c r="BZM131" s="7"/>
      <c r="BZN131" s="7"/>
      <c r="BZO131" s="7"/>
      <c r="BZP131" s="7"/>
      <c r="BZQ131" s="7"/>
      <c r="BZR131" s="7"/>
      <c r="BZS131" s="7"/>
      <c r="BZT131" s="7"/>
      <c r="BZU131" s="7"/>
      <c r="BZV131" s="7"/>
      <c r="BZW131" s="7"/>
      <c r="BZX131" s="7"/>
      <c r="BZY131" s="7"/>
      <c r="BZZ131" s="7"/>
      <c r="CAA131" s="7"/>
      <c r="CAB131" s="7"/>
      <c r="CAC131" s="7"/>
      <c r="CAD131" s="7"/>
      <c r="CAE131" s="7"/>
      <c r="CAF131" s="7"/>
      <c r="CAG131" s="7"/>
      <c r="CAH131" s="7"/>
      <c r="CAI131" s="7"/>
      <c r="CAJ131" s="7"/>
      <c r="CAK131" s="7"/>
      <c r="CAL131" s="7"/>
      <c r="CAM131" s="7"/>
      <c r="CAN131" s="7"/>
      <c r="CAO131" s="7"/>
      <c r="CAP131" s="7"/>
      <c r="CAQ131" s="7"/>
      <c r="CAR131" s="7"/>
      <c r="CAS131" s="7"/>
      <c r="CAT131" s="7"/>
      <c r="CAU131" s="7"/>
      <c r="CAV131" s="7"/>
      <c r="CAW131" s="7"/>
      <c r="CAX131" s="7"/>
      <c r="CAY131" s="7"/>
      <c r="CAZ131" s="7"/>
      <c r="CBA131" s="7"/>
      <c r="CBB131" s="7"/>
      <c r="CBC131" s="7"/>
      <c r="CBD131" s="7"/>
      <c r="CBE131" s="7"/>
      <c r="CBF131" s="7"/>
      <c r="CBG131" s="7"/>
      <c r="CBH131" s="7"/>
      <c r="CBI131" s="7"/>
      <c r="CBJ131" s="7"/>
      <c r="CBK131" s="7"/>
      <c r="CBL131" s="7"/>
      <c r="CBM131" s="7"/>
      <c r="CBN131" s="7"/>
      <c r="CBO131" s="7"/>
      <c r="CBP131" s="7"/>
      <c r="CBQ131" s="7"/>
      <c r="CBR131" s="7"/>
      <c r="CBS131" s="7"/>
      <c r="CBT131" s="7"/>
      <c r="CBU131" s="7"/>
      <c r="CBV131" s="7"/>
      <c r="CBW131" s="7"/>
      <c r="CBX131" s="7"/>
      <c r="CBY131" s="7"/>
      <c r="CBZ131" s="7"/>
      <c r="CCA131" s="7"/>
      <c r="CCB131" s="7"/>
      <c r="CCC131" s="7"/>
      <c r="CCD131" s="7"/>
      <c r="CCE131" s="7"/>
      <c r="CCF131" s="7"/>
      <c r="CCG131" s="7"/>
      <c r="CCH131" s="7"/>
      <c r="CCI131" s="7"/>
      <c r="CCJ131" s="7"/>
      <c r="CCK131" s="7"/>
      <c r="CCL131" s="7"/>
      <c r="CCM131" s="7"/>
      <c r="CCN131" s="7"/>
      <c r="CCO131" s="7"/>
      <c r="CCP131" s="7"/>
      <c r="CCQ131" s="7"/>
      <c r="CCR131" s="7"/>
      <c r="CCS131" s="7"/>
      <c r="CCT131" s="7"/>
      <c r="CCU131" s="7"/>
      <c r="CCV131" s="7"/>
      <c r="CCW131" s="7"/>
      <c r="CCX131" s="7"/>
      <c r="CCY131" s="7"/>
      <c r="CCZ131" s="7"/>
      <c r="CDA131" s="7"/>
      <c r="CDB131" s="7"/>
      <c r="CDC131" s="7"/>
      <c r="CDD131" s="7"/>
      <c r="CDE131" s="7"/>
      <c r="CDF131" s="7"/>
      <c r="CDG131" s="7"/>
      <c r="CDH131" s="7"/>
      <c r="CDI131" s="7"/>
      <c r="CDJ131" s="7"/>
      <c r="CDK131" s="7"/>
      <c r="CDL131" s="7"/>
      <c r="CDM131" s="7"/>
      <c r="CDN131" s="7"/>
      <c r="CDO131" s="7"/>
      <c r="CDP131" s="7"/>
      <c r="CDQ131" s="7"/>
      <c r="CDR131" s="7"/>
      <c r="CDS131" s="7"/>
      <c r="CDT131" s="7"/>
      <c r="CDU131" s="7"/>
      <c r="CDV131" s="7"/>
      <c r="CDW131" s="7"/>
      <c r="CDX131" s="7"/>
      <c r="CDY131" s="7"/>
      <c r="CDZ131" s="7"/>
      <c r="CEA131" s="7"/>
      <c r="CEB131" s="7"/>
      <c r="CEC131" s="7"/>
      <c r="CED131" s="7"/>
      <c r="CEE131" s="7"/>
      <c r="CEF131" s="7"/>
      <c r="CEG131" s="7"/>
      <c r="CEH131" s="7"/>
      <c r="CEI131" s="7"/>
      <c r="CEJ131" s="7"/>
      <c r="CEK131" s="7"/>
      <c r="CEL131" s="7"/>
      <c r="CEM131" s="7"/>
      <c r="CEN131" s="7"/>
      <c r="CEO131" s="7"/>
      <c r="CEP131" s="7"/>
      <c r="CEQ131" s="7"/>
      <c r="CER131" s="7"/>
      <c r="CES131" s="7"/>
      <c r="CET131" s="7"/>
      <c r="CEU131" s="7"/>
      <c r="CEV131" s="7"/>
      <c r="CEW131" s="7"/>
      <c r="CEX131" s="7"/>
      <c r="CEY131" s="7"/>
      <c r="CEZ131" s="7"/>
      <c r="CFA131" s="7"/>
      <c r="CFB131" s="7"/>
      <c r="CFC131" s="7"/>
      <c r="CFD131" s="7"/>
      <c r="CFE131" s="7"/>
      <c r="CFF131" s="7"/>
      <c r="CFG131" s="7"/>
      <c r="CFH131" s="7"/>
      <c r="CFI131" s="7"/>
      <c r="CFJ131" s="7"/>
      <c r="CFK131" s="7"/>
      <c r="CFL131" s="7"/>
      <c r="CFM131" s="7"/>
      <c r="CFN131" s="7"/>
      <c r="CFO131" s="7"/>
      <c r="CFP131" s="7"/>
      <c r="CFQ131" s="7"/>
      <c r="CFR131" s="7"/>
      <c r="CFS131" s="7"/>
      <c r="CFT131" s="7"/>
      <c r="CFU131" s="7"/>
      <c r="CFV131" s="7"/>
      <c r="CFW131" s="7"/>
      <c r="CFX131" s="7"/>
      <c r="CFY131" s="7"/>
      <c r="CFZ131" s="7"/>
      <c r="CGA131" s="7"/>
      <c r="CGB131" s="7"/>
      <c r="CGC131" s="7"/>
      <c r="CGD131" s="7"/>
      <c r="CGE131" s="7"/>
      <c r="CGF131" s="7"/>
      <c r="CGG131" s="7"/>
      <c r="CGH131" s="7"/>
      <c r="CGI131" s="7"/>
      <c r="CGJ131" s="7"/>
      <c r="CGK131" s="7"/>
      <c r="CGL131" s="7"/>
      <c r="CGM131" s="7"/>
      <c r="CGN131" s="7"/>
      <c r="CGO131" s="7"/>
      <c r="CGP131" s="7"/>
      <c r="CGQ131" s="7"/>
      <c r="CGR131" s="7"/>
      <c r="CGS131" s="7"/>
      <c r="CGT131" s="7"/>
      <c r="CGU131" s="7"/>
      <c r="CGV131" s="7"/>
      <c r="CGW131" s="7"/>
      <c r="CGX131" s="7"/>
      <c r="CGY131" s="7"/>
      <c r="CGZ131" s="7"/>
      <c r="CHA131" s="7"/>
      <c r="CHB131" s="7"/>
      <c r="CHC131" s="7"/>
      <c r="CHD131" s="7"/>
      <c r="CHE131" s="7"/>
      <c r="CHF131" s="7"/>
      <c r="CHG131" s="7"/>
      <c r="CHH131" s="7"/>
      <c r="CHI131" s="7"/>
      <c r="CHJ131" s="7"/>
      <c r="CHK131" s="7"/>
      <c r="CHL131" s="7"/>
      <c r="CHM131" s="7"/>
      <c r="CHN131" s="7"/>
      <c r="CHO131" s="7"/>
      <c r="CHP131" s="7"/>
      <c r="CHQ131" s="7"/>
      <c r="CHR131" s="7"/>
      <c r="CHS131" s="7"/>
      <c r="CHT131" s="7"/>
      <c r="CHU131" s="7"/>
      <c r="CHV131" s="7"/>
      <c r="CHW131" s="7"/>
      <c r="CHX131" s="7"/>
      <c r="CHY131" s="7"/>
      <c r="CHZ131" s="7"/>
      <c r="CIA131" s="7"/>
      <c r="CIB131" s="7"/>
      <c r="CIC131" s="7"/>
      <c r="CID131" s="7"/>
      <c r="CIE131" s="7"/>
      <c r="CIF131" s="7"/>
      <c r="CIG131" s="7"/>
      <c r="CIH131" s="7"/>
      <c r="CII131" s="7"/>
      <c r="CIJ131" s="7"/>
      <c r="CIK131" s="7"/>
      <c r="CIL131" s="7"/>
      <c r="CIM131" s="7"/>
      <c r="CIN131" s="7"/>
      <c r="CIO131" s="7"/>
      <c r="CIP131" s="7"/>
      <c r="CIQ131" s="7"/>
      <c r="CIR131" s="7"/>
      <c r="CIS131" s="7"/>
      <c r="CIT131" s="7"/>
      <c r="CIU131" s="7"/>
      <c r="CIV131" s="7"/>
      <c r="CIW131" s="7"/>
      <c r="CIX131" s="7"/>
      <c r="CIY131" s="7"/>
      <c r="CIZ131" s="7"/>
      <c r="CJA131" s="7"/>
      <c r="CJB131" s="7"/>
      <c r="CJC131" s="7"/>
      <c r="CJD131" s="7"/>
      <c r="CJE131" s="7"/>
      <c r="CJF131" s="7"/>
      <c r="CJG131" s="7"/>
      <c r="CJH131" s="7"/>
      <c r="CJI131" s="7"/>
      <c r="CJJ131" s="7"/>
      <c r="CJK131" s="7"/>
      <c r="CJL131" s="7"/>
      <c r="CJM131" s="7"/>
      <c r="CJN131" s="7"/>
      <c r="CJO131" s="7"/>
      <c r="CJP131" s="7"/>
      <c r="CJQ131" s="7"/>
      <c r="CJR131" s="7"/>
      <c r="CJS131" s="7"/>
      <c r="CJT131" s="7"/>
      <c r="CJU131" s="7"/>
      <c r="CJV131" s="7"/>
      <c r="CJW131" s="7"/>
      <c r="CJX131" s="7"/>
      <c r="CJY131" s="7"/>
      <c r="CJZ131" s="7"/>
      <c r="CKA131" s="7"/>
      <c r="CKB131" s="7"/>
      <c r="CKC131" s="7"/>
      <c r="CKD131" s="7"/>
      <c r="CKE131" s="7"/>
      <c r="CKF131" s="7"/>
      <c r="CKG131" s="7"/>
      <c r="CKH131" s="7"/>
      <c r="CKI131" s="7"/>
      <c r="CKJ131" s="7"/>
      <c r="CKK131" s="7"/>
      <c r="CKL131" s="7"/>
      <c r="CKM131" s="7"/>
      <c r="CKN131" s="7"/>
      <c r="CKO131" s="7"/>
      <c r="CKP131" s="7"/>
      <c r="CKQ131" s="7"/>
      <c r="CKR131" s="7"/>
      <c r="CKS131" s="7"/>
      <c r="CKT131" s="7"/>
      <c r="CKU131" s="7"/>
      <c r="CKV131" s="7"/>
      <c r="CKW131" s="7"/>
      <c r="CKX131" s="7"/>
      <c r="CKY131" s="7"/>
      <c r="CKZ131" s="7"/>
      <c r="CLA131" s="7"/>
      <c r="CLB131" s="7"/>
      <c r="CLC131" s="7"/>
      <c r="CLD131" s="7"/>
      <c r="CLE131" s="7"/>
      <c r="CLF131" s="7"/>
      <c r="CLG131" s="7"/>
      <c r="CLH131" s="7"/>
      <c r="CLI131" s="7"/>
      <c r="CLJ131" s="7"/>
      <c r="CLK131" s="7"/>
      <c r="CLL131" s="7"/>
      <c r="CLM131" s="7"/>
      <c r="CLN131" s="7"/>
      <c r="CLO131" s="7"/>
      <c r="CLP131" s="7"/>
      <c r="CLQ131" s="7"/>
      <c r="CLR131" s="7"/>
      <c r="CLS131" s="7"/>
      <c r="CLT131" s="7"/>
      <c r="CLU131" s="7"/>
      <c r="CLV131" s="7"/>
      <c r="CLW131" s="7"/>
      <c r="CLX131" s="7"/>
      <c r="CLY131" s="7"/>
      <c r="CLZ131" s="7"/>
      <c r="CMA131" s="7"/>
      <c r="CMB131" s="7"/>
      <c r="CMC131" s="7"/>
      <c r="CMD131" s="7"/>
      <c r="CME131" s="7"/>
      <c r="CMF131" s="7"/>
      <c r="CMG131" s="7"/>
      <c r="CMH131" s="7"/>
      <c r="CMI131" s="7"/>
      <c r="CMJ131" s="7"/>
      <c r="CMK131" s="7"/>
      <c r="CML131" s="7"/>
      <c r="CMM131" s="7"/>
      <c r="CMN131" s="7"/>
      <c r="CMO131" s="7"/>
      <c r="CMP131" s="7"/>
      <c r="CMQ131" s="7"/>
      <c r="CMR131" s="7"/>
      <c r="CMS131" s="7"/>
      <c r="CMT131" s="7"/>
      <c r="CMU131" s="7"/>
      <c r="CMV131" s="7"/>
      <c r="CMW131" s="7"/>
      <c r="CMX131" s="7"/>
      <c r="CMY131" s="7"/>
      <c r="CMZ131" s="7"/>
      <c r="CNA131" s="7"/>
      <c r="CNB131" s="7"/>
      <c r="CNC131" s="7"/>
      <c r="CND131" s="7"/>
      <c r="CNE131" s="7"/>
      <c r="CNF131" s="7"/>
      <c r="CNG131" s="7"/>
      <c r="CNH131" s="7"/>
      <c r="CNI131" s="7"/>
      <c r="CNJ131" s="7"/>
      <c r="CNK131" s="7"/>
      <c r="CNL131" s="7"/>
      <c r="CNM131" s="7"/>
      <c r="CNN131" s="7"/>
      <c r="CNO131" s="7"/>
      <c r="CNP131" s="7"/>
      <c r="CNQ131" s="7"/>
      <c r="CNR131" s="7"/>
      <c r="CNS131" s="7"/>
      <c r="CNT131" s="7"/>
      <c r="CNU131" s="7"/>
      <c r="CNV131" s="7"/>
      <c r="CNW131" s="7"/>
      <c r="CNX131" s="7"/>
      <c r="CNY131" s="7"/>
      <c r="CNZ131" s="7"/>
      <c r="COA131" s="7"/>
      <c r="COB131" s="7"/>
      <c r="COC131" s="7"/>
      <c r="COD131" s="7"/>
      <c r="COE131" s="7"/>
      <c r="COF131" s="7"/>
      <c r="COG131" s="7"/>
      <c r="COH131" s="7"/>
      <c r="COI131" s="7"/>
      <c r="COJ131" s="7"/>
      <c r="COK131" s="7"/>
      <c r="COL131" s="7"/>
      <c r="COM131" s="7"/>
      <c r="CON131" s="7"/>
      <c r="COO131" s="7"/>
      <c r="COP131" s="7"/>
      <c r="COQ131" s="7"/>
      <c r="COR131" s="7"/>
      <c r="COS131" s="7"/>
      <c r="COT131" s="7"/>
      <c r="COU131" s="7"/>
      <c r="COV131" s="7"/>
      <c r="COW131" s="7"/>
      <c r="COX131" s="7"/>
      <c r="COY131" s="7"/>
      <c r="COZ131" s="7"/>
      <c r="CPA131" s="7"/>
      <c r="CPB131" s="7"/>
      <c r="CPC131" s="7"/>
      <c r="CPD131" s="7"/>
      <c r="CPE131" s="7"/>
      <c r="CPF131" s="7"/>
      <c r="CPG131" s="7"/>
      <c r="CPH131" s="7"/>
      <c r="CPI131" s="7"/>
      <c r="CPJ131" s="7"/>
      <c r="CPK131" s="7"/>
      <c r="CPL131" s="7"/>
      <c r="CPM131" s="7"/>
      <c r="CPN131" s="7"/>
      <c r="CPO131" s="7"/>
      <c r="CPP131" s="7"/>
      <c r="CPQ131" s="7"/>
      <c r="CPR131" s="7"/>
      <c r="CPS131" s="7"/>
      <c r="CPT131" s="7"/>
      <c r="CPU131" s="7"/>
      <c r="CPV131" s="7"/>
      <c r="CPW131" s="7"/>
      <c r="CPX131" s="7"/>
      <c r="CPY131" s="7"/>
      <c r="CPZ131" s="7"/>
      <c r="CQA131" s="7"/>
      <c r="CQB131" s="7"/>
      <c r="CQC131" s="7"/>
      <c r="CQD131" s="7"/>
      <c r="CQE131" s="7"/>
      <c r="CQF131" s="7"/>
      <c r="CQG131" s="7"/>
      <c r="CQH131" s="7"/>
      <c r="CQI131" s="7"/>
      <c r="CQJ131" s="7"/>
      <c r="CQK131" s="7"/>
      <c r="CQL131" s="7"/>
      <c r="CQM131" s="7"/>
      <c r="CQN131" s="7"/>
      <c r="CQO131" s="7"/>
      <c r="CQP131" s="7"/>
      <c r="CQQ131" s="7"/>
      <c r="CQR131" s="7"/>
      <c r="CQS131" s="7"/>
      <c r="CQT131" s="7"/>
      <c r="CQU131" s="7"/>
      <c r="CQV131" s="7"/>
      <c r="CQW131" s="7"/>
      <c r="CQX131" s="7"/>
      <c r="CQY131" s="7"/>
      <c r="CQZ131" s="7"/>
      <c r="CRA131" s="7"/>
      <c r="CRB131" s="7"/>
      <c r="CRC131" s="7"/>
      <c r="CRD131" s="7"/>
      <c r="CRE131" s="7"/>
      <c r="CRF131" s="7"/>
      <c r="CRG131" s="7"/>
      <c r="CRH131" s="7"/>
      <c r="CRI131" s="7"/>
      <c r="CRJ131" s="7"/>
      <c r="CRK131" s="7"/>
      <c r="CRL131" s="7"/>
      <c r="CRM131" s="7"/>
      <c r="CRN131" s="7"/>
      <c r="CRO131" s="7"/>
      <c r="CRP131" s="7"/>
      <c r="CRQ131" s="7"/>
      <c r="CRR131" s="7"/>
      <c r="CRS131" s="7"/>
      <c r="CRT131" s="7"/>
      <c r="CRU131" s="7"/>
      <c r="CRV131" s="7"/>
      <c r="CRW131" s="7"/>
      <c r="CRX131" s="7"/>
      <c r="CRY131" s="7"/>
      <c r="CRZ131" s="7"/>
      <c r="CSA131" s="7"/>
      <c r="CSB131" s="7"/>
      <c r="CSC131" s="7"/>
      <c r="CSD131" s="7"/>
      <c r="CSE131" s="7"/>
      <c r="CSF131" s="7"/>
      <c r="CSG131" s="7"/>
      <c r="CSH131" s="7"/>
      <c r="CSI131" s="7"/>
      <c r="CSJ131" s="7"/>
      <c r="CSK131" s="7"/>
      <c r="CSL131" s="7"/>
      <c r="CSM131" s="7"/>
      <c r="CSN131" s="7"/>
      <c r="CSO131" s="7"/>
      <c r="CSP131" s="7"/>
      <c r="CSQ131" s="7"/>
      <c r="CSR131" s="7"/>
      <c r="CSS131" s="7"/>
      <c r="CST131" s="7"/>
      <c r="CSU131" s="7"/>
      <c r="CSV131" s="7"/>
      <c r="CSW131" s="7"/>
      <c r="CSX131" s="7"/>
      <c r="CSY131" s="7"/>
      <c r="CSZ131" s="7"/>
      <c r="CTA131" s="7"/>
      <c r="CTB131" s="7"/>
      <c r="CTC131" s="7"/>
      <c r="CTD131" s="7"/>
      <c r="CTE131" s="7"/>
      <c r="CTF131" s="7"/>
      <c r="CTG131" s="7"/>
      <c r="CTH131" s="7"/>
      <c r="CTI131" s="7"/>
      <c r="CTJ131" s="7"/>
      <c r="CTK131" s="7"/>
      <c r="CTL131" s="7"/>
      <c r="CTM131" s="7"/>
      <c r="CTN131" s="7"/>
      <c r="CTO131" s="7"/>
      <c r="CTP131" s="7"/>
      <c r="CTQ131" s="7"/>
      <c r="CTR131" s="7"/>
      <c r="CTS131" s="7"/>
      <c r="CTT131" s="7"/>
      <c r="CTU131" s="7"/>
      <c r="CTV131" s="7"/>
      <c r="CTW131" s="7"/>
      <c r="CTX131" s="7"/>
      <c r="CTY131" s="7"/>
      <c r="CTZ131" s="7"/>
      <c r="CUA131" s="7"/>
      <c r="CUB131" s="7"/>
      <c r="CUC131" s="7"/>
      <c r="CUD131" s="7"/>
      <c r="CUE131" s="7"/>
      <c r="CUF131" s="7"/>
      <c r="CUG131" s="7"/>
      <c r="CUH131" s="7"/>
      <c r="CUI131" s="7"/>
      <c r="CUJ131" s="7"/>
      <c r="CUK131" s="7"/>
      <c r="CUL131" s="7"/>
      <c r="CUM131" s="7"/>
      <c r="CUN131" s="7"/>
      <c r="CUO131" s="7"/>
      <c r="CUP131" s="7"/>
      <c r="CUQ131" s="7"/>
      <c r="CUR131" s="7"/>
      <c r="CUS131" s="7"/>
      <c r="CUT131" s="7"/>
      <c r="CUU131" s="7"/>
      <c r="CUV131" s="7"/>
      <c r="CUW131" s="7"/>
      <c r="CUX131" s="7"/>
      <c r="CUY131" s="7"/>
      <c r="CUZ131" s="7"/>
      <c r="CVA131" s="7"/>
      <c r="CVB131" s="7"/>
      <c r="CVC131" s="7"/>
      <c r="CVD131" s="7"/>
      <c r="CVE131" s="7"/>
      <c r="CVF131" s="7"/>
      <c r="CVG131" s="7"/>
      <c r="CVH131" s="7"/>
      <c r="CVI131" s="7"/>
      <c r="CVJ131" s="7"/>
      <c r="CVK131" s="7"/>
      <c r="CVL131" s="7"/>
      <c r="CVM131" s="7"/>
      <c r="CVN131" s="7"/>
      <c r="CVO131" s="7"/>
      <c r="CVP131" s="7"/>
      <c r="CVQ131" s="7"/>
      <c r="CVR131" s="7"/>
      <c r="CVS131" s="7"/>
      <c r="CVT131" s="7"/>
      <c r="CVU131" s="7"/>
      <c r="CVV131" s="7"/>
      <c r="CVW131" s="7"/>
      <c r="CVX131" s="7"/>
      <c r="CVY131" s="7"/>
      <c r="CVZ131" s="7"/>
      <c r="CWA131" s="7"/>
      <c r="CWB131" s="7"/>
      <c r="CWC131" s="7"/>
      <c r="CWD131" s="7"/>
      <c r="CWE131" s="7"/>
      <c r="CWF131" s="7"/>
      <c r="CWG131" s="7"/>
      <c r="CWH131" s="7"/>
      <c r="CWI131" s="7"/>
      <c r="CWJ131" s="7"/>
      <c r="CWK131" s="7"/>
      <c r="CWL131" s="7"/>
      <c r="CWM131" s="7"/>
      <c r="CWN131" s="7"/>
      <c r="CWO131" s="7"/>
      <c r="CWP131" s="7"/>
      <c r="CWQ131" s="7"/>
      <c r="CWR131" s="7"/>
      <c r="CWS131" s="7"/>
      <c r="CWT131" s="7"/>
      <c r="CWU131" s="7"/>
      <c r="CWV131" s="7"/>
      <c r="CWW131" s="7"/>
      <c r="CWX131" s="7"/>
      <c r="CWY131" s="7"/>
      <c r="CWZ131" s="7"/>
      <c r="CXA131" s="7"/>
      <c r="CXB131" s="7"/>
      <c r="CXC131" s="7"/>
      <c r="CXD131" s="7"/>
      <c r="CXE131" s="7"/>
      <c r="CXF131" s="7"/>
      <c r="CXG131" s="7"/>
      <c r="CXH131" s="7"/>
      <c r="CXI131" s="7"/>
      <c r="CXJ131" s="7"/>
      <c r="CXK131" s="7"/>
      <c r="CXL131" s="7"/>
      <c r="CXM131" s="7"/>
      <c r="CXN131" s="7"/>
      <c r="CXO131" s="7"/>
      <c r="CXP131" s="7"/>
      <c r="CXQ131" s="7"/>
      <c r="CXR131" s="7"/>
      <c r="CXS131" s="7"/>
      <c r="CXT131" s="7"/>
      <c r="CXU131" s="7"/>
      <c r="CXV131" s="7"/>
      <c r="CXW131" s="7"/>
      <c r="CXX131" s="7"/>
      <c r="CXY131" s="7"/>
      <c r="CXZ131" s="7"/>
      <c r="CYA131" s="7"/>
      <c r="CYB131" s="7"/>
      <c r="CYC131" s="7"/>
      <c r="CYD131" s="7"/>
      <c r="CYE131" s="7"/>
      <c r="CYF131" s="7"/>
      <c r="CYG131" s="7"/>
      <c r="CYH131" s="7"/>
      <c r="CYI131" s="7"/>
      <c r="CYJ131" s="7"/>
      <c r="CYK131" s="7"/>
      <c r="CYL131" s="7"/>
      <c r="CYM131" s="7"/>
      <c r="CYN131" s="7"/>
      <c r="CYO131" s="7"/>
      <c r="CYP131" s="7"/>
      <c r="CYQ131" s="7"/>
      <c r="CYR131" s="7"/>
      <c r="CYS131" s="7"/>
      <c r="CYT131" s="7"/>
      <c r="CYU131" s="7"/>
      <c r="CYV131" s="7"/>
      <c r="CYW131" s="7"/>
      <c r="CYX131" s="7"/>
      <c r="CYY131" s="7"/>
      <c r="CYZ131" s="7"/>
      <c r="CZA131" s="7"/>
      <c r="CZB131" s="7"/>
      <c r="CZC131" s="7"/>
      <c r="CZD131" s="7"/>
      <c r="CZE131" s="7"/>
      <c r="CZF131" s="7"/>
      <c r="CZG131" s="7"/>
      <c r="CZH131" s="7"/>
      <c r="CZI131" s="7"/>
      <c r="CZJ131" s="7"/>
      <c r="CZK131" s="7"/>
      <c r="CZL131" s="7"/>
      <c r="CZM131" s="7"/>
      <c r="CZN131" s="7"/>
      <c r="CZO131" s="7"/>
      <c r="CZP131" s="7"/>
      <c r="CZQ131" s="7"/>
      <c r="CZR131" s="7"/>
      <c r="CZS131" s="7"/>
      <c r="CZT131" s="7"/>
      <c r="CZU131" s="7"/>
      <c r="CZV131" s="7"/>
      <c r="CZW131" s="7"/>
      <c r="CZX131" s="7"/>
      <c r="CZY131" s="7"/>
      <c r="CZZ131" s="7"/>
      <c r="DAA131" s="7"/>
      <c r="DAB131" s="7"/>
      <c r="DAC131" s="7"/>
      <c r="DAD131" s="7"/>
      <c r="DAE131" s="7"/>
      <c r="DAF131" s="7"/>
      <c r="DAG131" s="7"/>
      <c r="DAH131" s="7"/>
      <c r="DAI131" s="7"/>
      <c r="DAJ131" s="7"/>
      <c r="DAK131" s="7"/>
      <c r="DAL131" s="7"/>
      <c r="DAM131" s="7"/>
      <c r="DAN131" s="7"/>
      <c r="DAO131" s="7"/>
      <c r="DAP131" s="7"/>
      <c r="DAQ131" s="7"/>
      <c r="DAR131" s="7"/>
      <c r="DAS131" s="7"/>
      <c r="DAT131" s="7"/>
      <c r="DAU131" s="7"/>
      <c r="DAV131" s="7"/>
      <c r="DAW131" s="7"/>
      <c r="DAX131" s="7"/>
      <c r="DAY131" s="7"/>
      <c r="DAZ131" s="7"/>
      <c r="DBA131" s="7"/>
      <c r="DBB131" s="7"/>
      <c r="DBC131" s="7"/>
      <c r="DBD131" s="7"/>
      <c r="DBE131" s="7"/>
      <c r="DBF131" s="7"/>
      <c r="DBG131" s="7"/>
      <c r="DBH131" s="7"/>
      <c r="DBI131" s="7"/>
      <c r="DBJ131" s="7"/>
      <c r="DBK131" s="7"/>
      <c r="DBL131" s="7"/>
      <c r="DBM131" s="7"/>
      <c r="DBN131" s="7"/>
      <c r="DBO131" s="7"/>
      <c r="DBP131" s="7"/>
      <c r="DBQ131" s="7"/>
      <c r="DBR131" s="7"/>
      <c r="DBS131" s="7"/>
      <c r="DBT131" s="7"/>
      <c r="DBU131" s="7"/>
      <c r="DBV131" s="7"/>
      <c r="DBW131" s="7"/>
      <c r="DBX131" s="7"/>
      <c r="DBY131" s="7"/>
      <c r="DBZ131" s="7"/>
      <c r="DCA131" s="7"/>
      <c r="DCB131" s="7"/>
      <c r="DCC131" s="7"/>
      <c r="DCD131" s="7"/>
      <c r="DCE131" s="7"/>
      <c r="DCF131" s="7"/>
      <c r="DCG131" s="7"/>
      <c r="DCH131" s="7"/>
      <c r="DCI131" s="7"/>
      <c r="DCJ131" s="7"/>
      <c r="DCK131" s="7"/>
      <c r="DCL131" s="7"/>
      <c r="DCM131" s="7"/>
      <c r="DCN131" s="7"/>
      <c r="DCO131" s="7"/>
      <c r="DCP131" s="7"/>
      <c r="DCQ131" s="7"/>
      <c r="DCR131" s="7"/>
      <c r="DCS131" s="7"/>
      <c r="DCT131" s="7"/>
      <c r="DCU131" s="7"/>
      <c r="DCV131" s="7"/>
      <c r="DCW131" s="7"/>
      <c r="DCX131" s="7"/>
      <c r="DCY131" s="7"/>
      <c r="DCZ131" s="7"/>
      <c r="DDA131" s="7"/>
      <c r="DDB131" s="7"/>
      <c r="DDC131" s="7"/>
      <c r="DDD131" s="7"/>
      <c r="DDE131" s="7"/>
      <c r="DDF131" s="7"/>
      <c r="DDG131" s="7"/>
      <c r="DDH131" s="7"/>
      <c r="DDI131" s="7"/>
      <c r="DDJ131" s="7"/>
      <c r="DDK131" s="7"/>
      <c r="DDL131" s="7"/>
      <c r="DDM131" s="7"/>
      <c r="DDN131" s="7"/>
      <c r="DDO131" s="7"/>
      <c r="DDP131" s="7"/>
      <c r="DDQ131" s="7"/>
      <c r="DDR131" s="7"/>
      <c r="DDS131" s="7"/>
      <c r="DDT131" s="7"/>
      <c r="DDU131" s="7"/>
      <c r="DDV131" s="7"/>
      <c r="DDW131" s="7"/>
      <c r="DDX131" s="7"/>
      <c r="DDY131" s="7"/>
      <c r="DDZ131" s="7"/>
      <c r="DEA131" s="7"/>
      <c r="DEB131" s="7"/>
      <c r="DEC131" s="7"/>
      <c r="DED131" s="7"/>
      <c r="DEE131" s="7"/>
      <c r="DEF131" s="7"/>
      <c r="DEG131" s="7"/>
      <c r="DEH131" s="7"/>
      <c r="DEI131" s="7"/>
      <c r="DEJ131" s="7"/>
      <c r="DEK131" s="7"/>
      <c r="DEL131" s="7"/>
      <c r="DEM131" s="7"/>
      <c r="DEN131" s="7"/>
      <c r="DEO131" s="7"/>
      <c r="DEP131" s="7"/>
      <c r="DEQ131" s="7"/>
      <c r="DER131" s="7"/>
      <c r="DES131" s="7"/>
      <c r="DET131" s="7"/>
      <c r="DEU131" s="7"/>
      <c r="DEV131" s="7"/>
      <c r="DEW131" s="7"/>
      <c r="DEX131" s="7"/>
      <c r="DEY131" s="7"/>
      <c r="DEZ131" s="7"/>
      <c r="DFA131" s="7"/>
      <c r="DFB131" s="7"/>
      <c r="DFC131" s="7"/>
      <c r="DFD131" s="7"/>
      <c r="DFE131" s="7"/>
      <c r="DFF131" s="7"/>
      <c r="DFG131" s="7"/>
      <c r="DFH131" s="7"/>
      <c r="DFI131" s="7"/>
      <c r="DFJ131" s="7"/>
      <c r="DFK131" s="7"/>
      <c r="DFL131" s="7"/>
      <c r="DFM131" s="7"/>
      <c r="DFN131" s="7"/>
      <c r="DFO131" s="7"/>
      <c r="DFP131" s="7"/>
      <c r="DFQ131" s="7"/>
      <c r="DFR131" s="7"/>
      <c r="DFS131" s="7"/>
      <c r="DFT131" s="7"/>
      <c r="DFU131" s="7"/>
      <c r="DFV131" s="7"/>
      <c r="DFW131" s="7"/>
      <c r="DFX131" s="7"/>
      <c r="DFY131" s="7"/>
      <c r="DFZ131" s="7"/>
      <c r="DGA131" s="7"/>
      <c r="DGB131" s="7"/>
      <c r="DGC131" s="7"/>
      <c r="DGD131" s="7"/>
      <c r="DGE131" s="7"/>
      <c r="DGF131" s="7"/>
      <c r="DGG131" s="7"/>
      <c r="DGH131" s="7"/>
      <c r="DGI131" s="7"/>
      <c r="DGJ131" s="7"/>
      <c r="DGK131" s="7"/>
      <c r="DGL131" s="7"/>
      <c r="DGM131" s="7"/>
      <c r="DGN131" s="7"/>
      <c r="DGO131" s="7"/>
      <c r="DGP131" s="7"/>
      <c r="DGQ131" s="7"/>
      <c r="DGR131" s="7"/>
      <c r="DGS131" s="7"/>
      <c r="DGT131" s="7"/>
      <c r="DGU131" s="7"/>
      <c r="DGV131" s="7"/>
      <c r="DGW131" s="7"/>
      <c r="DGX131" s="7"/>
      <c r="DGY131" s="7"/>
      <c r="DGZ131" s="7"/>
      <c r="DHA131" s="7"/>
      <c r="DHB131" s="7"/>
      <c r="DHC131" s="7"/>
      <c r="DHD131" s="7"/>
      <c r="DHE131" s="7"/>
      <c r="DHF131" s="7"/>
      <c r="DHG131" s="7"/>
      <c r="DHH131" s="7"/>
      <c r="DHI131" s="7"/>
      <c r="DHJ131" s="7"/>
      <c r="DHK131" s="7"/>
      <c r="DHL131" s="7"/>
      <c r="DHM131" s="7"/>
      <c r="DHN131" s="7"/>
      <c r="DHO131" s="7"/>
      <c r="DHP131" s="7"/>
      <c r="DHQ131" s="7"/>
      <c r="DHR131" s="7"/>
      <c r="DHS131" s="7"/>
      <c r="DHT131" s="7"/>
      <c r="DHU131" s="7"/>
      <c r="DHV131" s="7"/>
      <c r="DHW131" s="7"/>
      <c r="DHX131" s="7"/>
      <c r="DHY131" s="7"/>
      <c r="DHZ131" s="7"/>
      <c r="DIA131" s="7"/>
      <c r="DIB131" s="7"/>
      <c r="DIC131" s="7"/>
      <c r="DID131" s="7"/>
      <c r="DIE131" s="7"/>
      <c r="DIF131" s="7"/>
      <c r="DIG131" s="7"/>
      <c r="DIH131" s="7"/>
      <c r="DII131" s="7"/>
      <c r="DIJ131" s="7"/>
      <c r="DIK131" s="7"/>
      <c r="DIL131" s="7"/>
      <c r="DIM131" s="7"/>
      <c r="DIN131" s="7"/>
      <c r="DIO131" s="7"/>
      <c r="DIP131" s="7"/>
      <c r="DIQ131" s="7"/>
      <c r="DIR131" s="7"/>
      <c r="DIS131" s="7"/>
      <c r="DIT131" s="7"/>
      <c r="DIU131" s="7"/>
      <c r="DIV131" s="7"/>
      <c r="DIW131" s="7"/>
      <c r="DIX131" s="7"/>
      <c r="DIY131" s="7"/>
      <c r="DIZ131" s="7"/>
      <c r="DJA131" s="7"/>
      <c r="DJB131" s="7"/>
      <c r="DJC131" s="7"/>
      <c r="DJD131" s="7"/>
      <c r="DJE131" s="7"/>
      <c r="DJF131" s="7"/>
      <c r="DJG131" s="7"/>
      <c r="DJH131" s="7"/>
      <c r="DJI131" s="7"/>
      <c r="DJJ131" s="7"/>
      <c r="DJK131" s="7"/>
      <c r="DJL131" s="7"/>
      <c r="DJM131" s="7"/>
      <c r="DJN131" s="7"/>
      <c r="DJO131" s="7"/>
      <c r="DJP131" s="7"/>
      <c r="DJQ131" s="7"/>
      <c r="DJR131" s="7"/>
      <c r="DJS131" s="7"/>
      <c r="DJT131" s="7"/>
      <c r="DJU131" s="7"/>
      <c r="DJV131" s="7"/>
      <c r="DJW131" s="7"/>
      <c r="DJX131" s="7"/>
      <c r="DJY131" s="7"/>
      <c r="DJZ131" s="7"/>
      <c r="DKA131" s="7"/>
      <c r="DKB131" s="7"/>
      <c r="DKC131" s="7"/>
      <c r="DKD131" s="7"/>
      <c r="DKE131" s="7"/>
      <c r="DKF131" s="7"/>
      <c r="DKG131" s="7"/>
      <c r="DKH131" s="7"/>
      <c r="DKI131" s="7"/>
      <c r="DKJ131" s="7"/>
      <c r="DKK131" s="7"/>
      <c r="DKL131" s="7"/>
      <c r="DKM131" s="7"/>
      <c r="DKN131" s="7"/>
      <c r="DKO131" s="7"/>
      <c r="DKP131" s="7"/>
      <c r="DKQ131" s="7"/>
      <c r="DKR131" s="7"/>
      <c r="DKS131" s="7"/>
      <c r="DKT131" s="7"/>
      <c r="DKU131" s="7"/>
      <c r="DKV131" s="7"/>
      <c r="DKW131" s="7"/>
      <c r="DKX131" s="7"/>
      <c r="DKY131" s="7"/>
      <c r="DKZ131" s="7"/>
      <c r="DLA131" s="7"/>
      <c r="DLB131" s="7"/>
      <c r="DLC131" s="7"/>
      <c r="DLD131" s="7"/>
      <c r="DLE131" s="7"/>
      <c r="DLF131" s="7"/>
      <c r="DLG131" s="7"/>
      <c r="DLH131" s="7"/>
      <c r="DLI131" s="7"/>
      <c r="DLJ131" s="7"/>
      <c r="DLK131" s="7"/>
      <c r="DLL131" s="7"/>
      <c r="DLM131" s="7"/>
      <c r="DLN131" s="7"/>
      <c r="DLO131" s="7"/>
      <c r="DLP131" s="7"/>
      <c r="DLQ131" s="7"/>
      <c r="DLR131" s="7"/>
      <c r="DLS131" s="7"/>
      <c r="DLT131" s="7"/>
      <c r="DLU131" s="7"/>
      <c r="DLV131" s="7"/>
      <c r="DLW131" s="7"/>
      <c r="DLX131" s="7"/>
      <c r="DLY131" s="7"/>
      <c r="DLZ131" s="7"/>
      <c r="DMA131" s="7"/>
      <c r="DMB131" s="7"/>
      <c r="DMC131" s="7"/>
      <c r="DMD131" s="7"/>
      <c r="DME131" s="7"/>
      <c r="DMF131" s="7"/>
      <c r="DMG131" s="7"/>
      <c r="DMH131" s="7"/>
      <c r="DMI131" s="7"/>
      <c r="DMJ131" s="7"/>
      <c r="DMK131" s="7"/>
      <c r="DML131" s="7"/>
      <c r="DMM131" s="7"/>
      <c r="DMN131" s="7"/>
      <c r="DMO131" s="7"/>
      <c r="DMP131" s="7"/>
      <c r="DMQ131" s="7"/>
      <c r="DMR131" s="7"/>
      <c r="DMS131" s="7"/>
      <c r="DMT131" s="7"/>
      <c r="DMU131" s="7"/>
      <c r="DMV131" s="7"/>
      <c r="DMW131" s="7"/>
      <c r="DMX131" s="7"/>
      <c r="DMY131" s="7"/>
      <c r="DMZ131" s="7"/>
      <c r="DNA131" s="7"/>
      <c r="DNB131" s="7"/>
      <c r="DNC131" s="7"/>
      <c r="DND131" s="7"/>
      <c r="DNE131" s="7"/>
      <c r="DNF131" s="7"/>
      <c r="DNG131" s="7"/>
      <c r="DNH131" s="7"/>
      <c r="DNI131" s="7"/>
      <c r="DNJ131" s="7"/>
      <c r="DNK131" s="7"/>
      <c r="DNL131" s="7"/>
      <c r="DNM131" s="7"/>
      <c r="DNN131" s="7"/>
      <c r="DNO131" s="7"/>
      <c r="DNP131" s="7"/>
      <c r="DNQ131" s="7"/>
      <c r="DNR131" s="7"/>
      <c r="DNS131" s="7"/>
      <c r="DNT131" s="7"/>
      <c r="DNU131" s="7"/>
      <c r="DNV131" s="7"/>
      <c r="DNW131" s="7"/>
      <c r="DNX131" s="7"/>
      <c r="DNY131" s="7"/>
      <c r="DNZ131" s="7"/>
      <c r="DOA131" s="7"/>
      <c r="DOB131" s="7"/>
      <c r="DOC131" s="7"/>
      <c r="DOD131" s="7"/>
      <c r="DOE131" s="7"/>
      <c r="DOF131" s="7"/>
      <c r="DOG131" s="7"/>
      <c r="DOH131" s="7"/>
      <c r="DOI131" s="7"/>
      <c r="DOJ131" s="7"/>
      <c r="DOK131" s="7"/>
      <c r="DOL131" s="7"/>
      <c r="DOM131" s="7"/>
      <c r="DON131" s="7"/>
      <c r="DOO131" s="7"/>
      <c r="DOP131" s="7"/>
      <c r="DOQ131" s="7"/>
      <c r="DOR131" s="7"/>
      <c r="DOS131" s="7"/>
      <c r="DOT131" s="7"/>
      <c r="DOU131" s="7"/>
      <c r="DOV131" s="7"/>
      <c r="DOW131" s="7"/>
      <c r="DOX131" s="7"/>
      <c r="DOY131" s="7"/>
      <c r="DOZ131" s="7"/>
      <c r="DPA131" s="7"/>
      <c r="DPB131" s="7"/>
      <c r="DPC131" s="7"/>
      <c r="DPD131" s="7"/>
      <c r="DPE131" s="7"/>
      <c r="DPF131" s="7"/>
      <c r="DPG131" s="7"/>
      <c r="DPH131" s="7"/>
      <c r="DPI131" s="7"/>
      <c r="DPJ131" s="7"/>
      <c r="DPK131" s="7"/>
      <c r="DPL131" s="7"/>
      <c r="DPM131" s="7"/>
      <c r="DPN131" s="7"/>
      <c r="DPO131" s="7"/>
      <c r="DPP131" s="7"/>
      <c r="DPQ131" s="7"/>
      <c r="DPR131" s="7"/>
      <c r="DPS131" s="7"/>
      <c r="DPT131" s="7"/>
      <c r="DPU131" s="7"/>
      <c r="DPV131" s="7"/>
      <c r="DPW131" s="7"/>
      <c r="DPX131" s="7"/>
      <c r="DPY131" s="7"/>
      <c r="DPZ131" s="7"/>
      <c r="DQA131" s="7"/>
      <c r="DQB131" s="7"/>
      <c r="DQC131" s="7"/>
      <c r="DQD131" s="7"/>
      <c r="DQE131" s="7"/>
      <c r="DQF131" s="7"/>
      <c r="DQG131" s="7"/>
      <c r="DQH131" s="7"/>
      <c r="DQI131" s="7"/>
      <c r="DQJ131" s="7"/>
      <c r="DQK131" s="7"/>
      <c r="DQL131" s="7"/>
      <c r="DQM131" s="7"/>
      <c r="DQN131" s="7"/>
      <c r="DQO131" s="7"/>
      <c r="DQP131" s="7"/>
      <c r="DQQ131" s="7"/>
      <c r="DQR131" s="7"/>
      <c r="DQS131" s="7"/>
      <c r="DQT131" s="7"/>
      <c r="DQU131" s="7"/>
      <c r="DQV131" s="7"/>
      <c r="DQW131" s="7"/>
      <c r="DQX131" s="7"/>
      <c r="DQY131" s="7"/>
      <c r="DQZ131" s="7"/>
      <c r="DRA131" s="7"/>
      <c r="DRB131" s="7"/>
      <c r="DRC131" s="7"/>
      <c r="DRD131" s="7"/>
      <c r="DRE131" s="7"/>
      <c r="DRF131" s="7"/>
      <c r="DRG131" s="7"/>
      <c r="DRH131" s="7"/>
      <c r="DRI131" s="7"/>
      <c r="DRJ131" s="7"/>
      <c r="DRK131" s="7"/>
      <c r="DRL131" s="7"/>
      <c r="DRM131" s="7"/>
      <c r="DRN131" s="7"/>
      <c r="DRO131" s="7"/>
      <c r="DRP131" s="7"/>
      <c r="DRQ131" s="7"/>
      <c r="DRR131" s="7"/>
      <c r="DRS131" s="7"/>
      <c r="DRT131" s="7"/>
      <c r="DRU131" s="7"/>
      <c r="DRV131" s="7"/>
      <c r="DRW131" s="7"/>
      <c r="DRX131" s="7"/>
      <c r="DRY131" s="7"/>
      <c r="DRZ131" s="7"/>
      <c r="DSA131" s="7"/>
      <c r="DSB131" s="7"/>
      <c r="DSC131" s="7"/>
      <c r="DSD131" s="7"/>
      <c r="DSE131" s="7"/>
      <c r="DSF131" s="7"/>
      <c r="DSG131" s="7"/>
      <c r="DSH131" s="7"/>
      <c r="DSI131" s="7"/>
      <c r="DSJ131" s="7"/>
      <c r="DSK131" s="7"/>
      <c r="DSL131" s="7"/>
      <c r="DSM131" s="7"/>
      <c r="DSN131" s="7"/>
      <c r="DSO131" s="7"/>
      <c r="DSP131" s="7"/>
      <c r="DSQ131" s="7"/>
      <c r="DSR131" s="7"/>
      <c r="DSS131" s="7"/>
      <c r="DST131" s="7"/>
      <c r="DSU131" s="7"/>
      <c r="DSV131" s="7"/>
      <c r="DSW131" s="7"/>
      <c r="DSX131" s="7"/>
      <c r="DSY131" s="7"/>
      <c r="DSZ131" s="7"/>
      <c r="DTA131" s="7"/>
      <c r="DTB131" s="7"/>
      <c r="DTC131" s="7"/>
      <c r="DTD131" s="7"/>
      <c r="DTE131" s="7"/>
      <c r="DTF131" s="7"/>
      <c r="DTG131" s="7"/>
      <c r="DTH131" s="7"/>
      <c r="DTI131" s="7"/>
      <c r="DTJ131" s="7"/>
      <c r="DTK131" s="7"/>
      <c r="DTL131" s="7"/>
      <c r="DTM131" s="7"/>
      <c r="DTN131" s="7"/>
      <c r="DTO131" s="7"/>
      <c r="DTP131" s="7"/>
      <c r="DTQ131" s="7"/>
      <c r="DTR131" s="7"/>
      <c r="DTS131" s="7"/>
      <c r="DTT131" s="7"/>
      <c r="DTU131" s="7"/>
      <c r="DTV131" s="7"/>
      <c r="DTW131" s="7"/>
      <c r="DTX131" s="7"/>
      <c r="DTY131" s="7"/>
      <c r="DTZ131" s="7"/>
      <c r="DUA131" s="7"/>
      <c r="DUB131" s="7"/>
      <c r="DUC131" s="7"/>
      <c r="DUD131" s="7"/>
      <c r="DUE131" s="7"/>
      <c r="DUF131" s="7"/>
      <c r="DUG131" s="7"/>
      <c r="DUH131" s="7"/>
      <c r="DUI131" s="7"/>
      <c r="DUJ131" s="7"/>
      <c r="DUK131" s="7"/>
      <c r="DUL131" s="7"/>
      <c r="DUM131" s="7"/>
      <c r="DUN131" s="7"/>
      <c r="DUO131" s="7"/>
      <c r="DUP131" s="7"/>
      <c r="DUQ131" s="7"/>
      <c r="DUR131" s="7"/>
      <c r="DUS131" s="7"/>
      <c r="DUT131" s="7"/>
      <c r="DUU131" s="7"/>
      <c r="DUV131" s="7"/>
      <c r="DUW131" s="7"/>
      <c r="DUX131" s="7"/>
      <c r="DUY131" s="7"/>
      <c r="DUZ131" s="7"/>
      <c r="DVA131" s="7"/>
      <c r="DVB131" s="7"/>
      <c r="DVC131" s="7"/>
      <c r="DVD131" s="7"/>
      <c r="DVE131" s="7"/>
      <c r="DVF131" s="7"/>
      <c r="DVG131" s="7"/>
      <c r="DVH131" s="7"/>
      <c r="DVI131" s="7"/>
      <c r="DVJ131" s="7"/>
      <c r="DVK131" s="7"/>
      <c r="DVL131" s="7"/>
      <c r="DVM131" s="7"/>
      <c r="DVN131" s="7"/>
      <c r="DVO131" s="7"/>
      <c r="DVP131" s="7"/>
      <c r="DVQ131" s="7"/>
      <c r="DVR131" s="7"/>
      <c r="DVS131" s="7"/>
      <c r="DVT131" s="7"/>
      <c r="DVU131" s="7"/>
      <c r="DVV131" s="7"/>
      <c r="DVW131" s="7"/>
      <c r="DVX131" s="7"/>
      <c r="DVY131" s="7"/>
      <c r="DVZ131" s="7"/>
      <c r="DWA131" s="7"/>
      <c r="DWB131" s="7"/>
      <c r="DWC131" s="7"/>
      <c r="DWD131" s="7"/>
      <c r="DWE131" s="7"/>
      <c r="DWF131" s="7"/>
      <c r="DWG131" s="7"/>
      <c r="DWH131" s="7"/>
      <c r="DWI131" s="7"/>
      <c r="DWJ131" s="7"/>
      <c r="DWK131" s="7"/>
      <c r="DWL131" s="7"/>
      <c r="DWM131" s="7"/>
      <c r="DWN131" s="7"/>
      <c r="DWO131" s="7"/>
      <c r="DWP131" s="7"/>
      <c r="DWQ131" s="7"/>
      <c r="DWR131" s="7"/>
      <c r="DWS131" s="7"/>
      <c r="DWT131" s="7"/>
      <c r="DWU131" s="7"/>
      <c r="DWV131" s="7"/>
      <c r="DWW131" s="7"/>
      <c r="DWX131" s="7"/>
      <c r="DWY131" s="7"/>
      <c r="DWZ131" s="7"/>
      <c r="DXA131" s="7"/>
      <c r="DXB131" s="7"/>
      <c r="DXC131" s="7"/>
      <c r="DXD131" s="7"/>
      <c r="DXE131" s="7"/>
      <c r="DXF131" s="7"/>
      <c r="DXG131" s="7"/>
      <c r="DXH131" s="7"/>
      <c r="DXI131" s="7"/>
      <c r="DXJ131" s="7"/>
      <c r="DXK131" s="7"/>
      <c r="DXL131" s="7"/>
      <c r="DXM131" s="7"/>
      <c r="DXN131" s="7"/>
      <c r="DXO131" s="7"/>
      <c r="DXP131" s="7"/>
      <c r="DXQ131" s="7"/>
      <c r="DXR131" s="7"/>
      <c r="DXS131" s="7"/>
      <c r="DXT131" s="7"/>
      <c r="DXU131" s="7"/>
      <c r="DXV131" s="7"/>
      <c r="DXW131" s="7"/>
      <c r="DXX131" s="7"/>
      <c r="DXY131" s="7"/>
      <c r="DXZ131" s="7"/>
      <c r="DYA131" s="7"/>
      <c r="DYB131" s="7"/>
      <c r="DYC131" s="7"/>
      <c r="DYD131" s="7"/>
      <c r="DYE131" s="7"/>
      <c r="DYF131" s="7"/>
      <c r="DYG131" s="7"/>
      <c r="DYH131" s="7"/>
      <c r="DYI131" s="7"/>
      <c r="DYJ131" s="7"/>
      <c r="DYK131" s="7"/>
      <c r="DYL131" s="7"/>
      <c r="DYM131" s="7"/>
      <c r="DYN131" s="7"/>
      <c r="DYO131" s="7"/>
      <c r="DYP131" s="7"/>
      <c r="DYQ131" s="7"/>
      <c r="DYR131" s="7"/>
      <c r="DYS131" s="7"/>
      <c r="DYT131" s="7"/>
      <c r="DYU131" s="7"/>
      <c r="DYV131" s="7"/>
      <c r="DYW131" s="7"/>
      <c r="DYX131" s="7"/>
      <c r="DYY131" s="7"/>
      <c r="DYZ131" s="7"/>
      <c r="DZA131" s="7"/>
      <c r="DZB131" s="7"/>
      <c r="DZC131" s="7"/>
      <c r="DZD131" s="7"/>
      <c r="DZE131" s="7"/>
      <c r="DZF131" s="7"/>
      <c r="DZG131" s="7"/>
      <c r="DZH131" s="7"/>
      <c r="DZI131" s="7"/>
      <c r="DZJ131" s="7"/>
      <c r="DZK131" s="7"/>
      <c r="DZL131" s="7"/>
      <c r="DZM131" s="7"/>
      <c r="DZN131" s="7"/>
      <c r="DZO131" s="7"/>
      <c r="DZP131" s="7"/>
      <c r="DZQ131" s="7"/>
      <c r="DZR131" s="7"/>
      <c r="DZS131" s="7"/>
      <c r="DZT131" s="7"/>
      <c r="DZU131" s="7"/>
      <c r="DZV131" s="7"/>
      <c r="DZW131" s="7"/>
      <c r="DZX131" s="7"/>
      <c r="DZY131" s="7"/>
      <c r="DZZ131" s="7"/>
      <c r="EAA131" s="7"/>
      <c r="EAB131" s="7"/>
      <c r="EAC131" s="7"/>
      <c r="EAD131" s="7"/>
      <c r="EAE131" s="7"/>
      <c r="EAF131" s="7"/>
      <c r="EAG131" s="7"/>
      <c r="EAH131" s="7"/>
      <c r="EAI131" s="7"/>
      <c r="EAJ131" s="7"/>
      <c r="EAK131" s="7"/>
      <c r="EAL131" s="7"/>
      <c r="EAM131" s="7"/>
      <c r="EAN131" s="7"/>
      <c r="EAO131" s="7"/>
      <c r="EAP131" s="7"/>
      <c r="EAQ131" s="7"/>
      <c r="EAR131" s="7"/>
      <c r="EAS131" s="7"/>
      <c r="EAT131" s="7"/>
      <c r="EAU131" s="7"/>
      <c r="EAV131" s="7"/>
      <c r="EAW131" s="7"/>
      <c r="EAX131" s="7"/>
      <c r="EAY131" s="7"/>
      <c r="EAZ131" s="7"/>
      <c r="EBA131" s="7"/>
      <c r="EBB131" s="7"/>
      <c r="EBC131" s="7"/>
      <c r="EBD131" s="7"/>
      <c r="EBE131" s="7"/>
      <c r="EBF131" s="7"/>
      <c r="EBG131" s="7"/>
      <c r="EBH131" s="7"/>
      <c r="EBI131" s="7"/>
      <c r="EBJ131" s="7"/>
      <c r="EBK131" s="7"/>
      <c r="EBL131" s="7"/>
      <c r="EBM131" s="7"/>
      <c r="EBN131" s="7"/>
      <c r="EBO131" s="7"/>
      <c r="EBP131" s="7"/>
      <c r="EBQ131" s="7"/>
      <c r="EBR131" s="7"/>
      <c r="EBS131" s="7"/>
      <c r="EBT131" s="7"/>
      <c r="EBU131" s="7"/>
      <c r="EBV131" s="7"/>
      <c r="EBW131" s="7"/>
      <c r="EBX131" s="7"/>
      <c r="EBY131" s="7"/>
      <c r="EBZ131" s="7"/>
      <c r="ECA131" s="7"/>
      <c r="ECB131" s="7"/>
      <c r="ECC131" s="7"/>
      <c r="ECD131" s="7"/>
      <c r="ECE131" s="7"/>
      <c r="ECF131" s="7"/>
      <c r="ECG131" s="7"/>
      <c r="ECH131" s="7"/>
      <c r="ECI131" s="7"/>
      <c r="ECJ131" s="7"/>
      <c r="ECK131" s="7"/>
      <c r="ECL131" s="7"/>
      <c r="ECM131" s="7"/>
      <c r="ECN131" s="7"/>
      <c r="ECO131" s="7"/>
      <c r="ECP131" s="7"/>
      <c r="ECQ131" s="7"/>
      <c r="ECR131" s="7"/>
      <c r="ECS131" s="7"/>
      <c r="ECT131" s="7"/>
      <c r="ECU131" s="7"/>
      <c r="ECV131" s="7"/>
      <c r="ECW131" s="7"/>
      <c r="ECX131" s="7"/>
      <c r="ECY131" s="7"/>
      <c r="ECZ131" s="7"/>
      <c r="EDA131" s="7"/>
      <c r="EDB131" s="7"/>
      <c r="EDC131" s="7"/>
      <c r="EDD131" s="7"/>
      <c r="EDE131" s="7"/>
      <c r="EDF131" s="7"/>
      <c r="EDG131" s="7"/>
      <c r="EDH131" s="7"/>
      <c r="EDI131" s="7"/>
      <c r="EDJ131" s="7"/>
      <c r="EDK131" s="7"/>
      <c r="EDL131" s="7"/>
      <c r="EDM131" s="7"/>
      <c r="EDN131" s="7"/>
      <c r="EDO131" s="7"/>
      <c r="EDP131" s="7"/>
      <c r="EDQ131" s="7"/>
      <c r="EDR131" s="7"/>
      <c r="EDS131" s="7"/>
      <c r="EDT131" s="7"/>
      <c r="EDU131" s="7"/>
      <c r="EDV131" s="7"/>
      <c r="EDW131" s="7"/>
      <c r="EDX131" s="7"/>
      <c r="EDY131" s="7"/>
      <c r="EDZ131" s="7"/>
      <c r="EEA131" s="7"/>
      <c r="EEB131" s="7"/>
      <c r="EEC131" s="7"/>
      <c r="EED131" s="7"/>
      <c r="EEE131" s="7"/>
      <c r="EEF131" s="7"/>
      <c r="EEG131" s="7"/>
      <c r="EEH131" s="7"/>
      <c r="EEI131" s="7"/>
      <c r="EEJ131" s="7"/>
      <c r="EEK131" s="7"/>
      <c r="EEL131" s="7"/>
      <c r="EEM131" s="7"/>
      <c r="EEN131" s="7"/>
      <c r="EEO131" s="7"/>
      <c r="EEP131" s="7"/>
      <c r="EEQ131" s="7"/>
      <c r="EER131" s="7"/>
      <c r="EES131" s="7"/>
      <c r="EET131" s="7"/>
      <c r="EEU131" s="7"/>
      <c r="EEV131" s="7"/>
      <c r="EEW131" s="7"/>
      <c r="EEX131" s="7"/>
      <c r="EEY131" s="7"/>
      <c r="EEZ131" s="7"/>
      <c r="EFA131" s="7"/>
      <c r="EFB131" s="7"/>
      <c r="EFC131" s="7"/>
      <c r="EFD131" s="7"/>
      <c r="EFE131" s="7"/>
      <c r="EFF131" s="7"/>
      <c r="EFG131" s="7"/>
      <c r="EFH131" s="7"/>
      <c r="EFI131" s="7"/>
      <c r="EFJ131" s="7"/>
      <c r="EFK131" s="7"/>
      <c r="EFL131" s="7"/>
      <c r="EFM131" s="7"/>
      <c r="EFN131" s="7"/>
      <c r="EFO131" s="7"/>
      <c r="EFP131" s="7"/>
      <c r="EFQ131" s="7"/>
      <c r="EFR131" s="7"/>
      <c r="EFS131" s="7"/>
      <c r="EFT131" s="7"/>
      <c r="EFU131" s="7"/>
      <c r="EFV131" s="7"/>
      <c r="EFW131" s="7"/>
      <c r="EFX131" s="7"/>
      <c r="EFY131" s="7"/>
      <c r="EFZ131" s="7"/>
      <c r="EGA131" s="7"/>
      <c r="EGB131" s="7"/>
      <c r="EGC131" s="7"/>
      <c r="EGD131" s="7"/>
      <c r="EGE131" s="7"/>
      <c r="EGF131" s="7"/>
      <c r="EGG131" s="7"/>
      <c r="EGH131" s="7"/>
      <c r="EGI131" s="7"/>
      <c r="EGJ131" s="7"/>
      <c r="EGK131" s="7"/>
      <c r="EGL131" s="7"/>
      <c r="EGM131" s="7"/>
      <c r="EGN131" s="7"/>
      <c r="EGO131" s="7"/>
      <c r="EGP131" s="7"/>
      <c r="EGQ131" s="7"/>
      <c r="EGR131" s="7"/>
      <c r="EGS131" s="7"/>
      <c r="EGT131" s="7"/>
      <c r="EGU131" s="7"/>
      <c r="EGV131" s="7"/>
      <c r="EGW131" s="7"/>
      <c r="EGX131" s="7"/>
      <c r="EGY131" s="7"/>
      <c r="EGZ131" s="7"/>
      <c r="EHA131" s="7"/>
      <c r="EHB131" s="7"/>
      <c r="EHC131" s="7"/>
      <c r="EHD131" s="7"/>
      <c r="EHE131" s="7"/>
      <c r="EHF131" s="7"/>
      <c r="EHG131" s="7"/>
      <c r="EHH131" s="7"/>
      <c r="EHI131" s="7"/>
      <c r="EHJ131" s="7"/>
      <c r="EHK131" s="7"/>
      <c r="EHL131" s="7"/>
      <c r="EHM131" s="7"/>
      <c r="EHN131" s="7"/>
      <c r="EHO131" s="7"/>
      <c r="EHP131" s="7"/>
      <c r="EHQ131" s="7"/>
      <c r="EHR131" s="7"/>
      <c r="EHS131" s="7"/>
      <c r="EHT131" s="7"/>
      <c r="EHU131" s="7"/>
      <c r="EHV131" s="7"/>
      <c r="EHW131" s="7"/>
      <c r="EHX131" s="7"/>
      <c r="EHY131" s="7"/>
      <c r="EHZ131" s="7"/>
      <c r="EIA131" s="7"/>
      <c r="EIB131" s="7"/>
      <c r="EIC131" s="7"/>
      <c r="EID131" s="7"/>
      <c r="EIE131" s="7"/>
      <c r="EIF131" s="7"/>
      <c r="EIG131" s="7"/>
      <c r="EIH131" s="7"/>
      <c r="EII131" s="7"/>
      <c r="EIJ131" s="7"/>
      <c r="EIK131" s="7"/>
      <c r="EIL131" s="7"/>
      <c r="EIM131" s="7"/>
      <c r="EIN131" s="7"/>
      <c r="EIO131" s="7"/>
      <c r="EIP131" s="7"/>
      <c r="EIQ131" s="7"/>
      <c r="EIR131" s="7"/>
      <c r="EIS131" s="7"/>
      <c r="EIT131" s="7"/>
      <c r="EIU131" s="7"/>
      <c r="EIV131" s="7"/>
      <c r="EIW131" s="7"/>
      <c r="EIX131" s="7"/>
      <c r="EIY131" s="7"/>
      <c r="EIZ131" s="7"/>
      <c r="EJA131" s="7"/>
      <c r="EJB131" s="7"/>
      <c r="EJC131" s="7"/>
      <c r="EJD131" s="7"/>
      <c r="EJE131" s="7"/>
      <c r="EJF131" s="7"/>
      <c r="EJG131" s="7"/>
      <c r="EJH131" s="7"/>
      <c r="EJI131" s="7"/>
      <c r="EJJ131" s="7"/>
      <c r="EJK131" s="7"/>
      <c r="EJL131" s="7"/>
      <c r="EJM131" s="7"/>
      <c r="EJN131" s="7"/>
      <c r="EJO131" s="7"/>
      <c r="EJP131" s="7"/>
      <c r="EJQ131" s="7"/>
      <c r="EJR131" s="7"/>
      <c r="EJS131" s="7"/>
      <c r="EJT131" s="7"/>
      <c r="EJU131" s="7"/>
      <c r="EJV131" s="7"/>
      <c r="EJW131" s="7"/>
      <c r="EJX131" s="7"/>
      <c r="EJY131" s="7"/>
      <c r="EJZ131" s="7"/>
      <c r="EKA131" s="7"/>
      <c r="EKB131" s="7"/>
      <c r="EKC131" s="7"/>
      <c r="EKD131" s="7"/>
      <c r="EKE131" s="7"/>
      <c r="EKF131" s="7"/>
      <c r="EKG131" s="7"/>
      <c r="EKH131" s="7"/>
      <c r="EKI131" s="7"/>
      <c r="EKJ131" s="7"/>
      <c r="EKK131" s="7"/>
      <c r="EKL131" s="7"/>
      <c r="EKM131" s="7"/>
      <c r="EKN131" s="7"/>
      <c r="EKO131" s="7"/>
      <c r="EKP131" s="7"/>
      <c r="EKQ131" s="7"/>
      <c r="EKR131" s="7"/>
      <c r="EKS131" s="7"/>
      <c r="EKT131" s="7"/>
      <c r="EKU131" s="7"/>
      <c r="EKV131" s="7"/>
      <c r="EKW131" s="7"/>
      <c r="EKX131" s="7"/>
      <c r="EKY131" s="7"/>
      <c r="EKZ131" s="7"/>
      <c r="ELA131" s="7"/>
      <c r="ELB131" s="7"/>
      <c r="ELC131" s="7"/>
      <c r="ELD131" s="7"/>
      <c r="ELE131" s="7"/>
      <c r="ELF131" s="7"/>
      <c r="ELG131" s="7"/>
      <c r="ELH131" s="7"/>
      <c r="ELI131" s="7"/>
      <c r="ELJ131" s="7"/>
      <c r="ELK131" s="7"/>
      <c r="ELL131" s="7"/>
      <c r="ELM131" s="7"/>
      <c r="ELN131" s="7"/>
      <c r="ELO131" s="7"/>
      <c r="ELP131" s="7"/>
      <c r="ELQ131" s="7"/>
      <c r="ELR131" s="7"/>
      <c r="ELS131" s="7"/>
      <c r="ELT131" s="7"/>
      <c r="ELU131" s="7"/>
      <c r="ELV131" s="7"/>
      <c r="ELW131" s="7"/>
      <c r="ELX131" s="7"/>
      <c r="ELY131" s="7"/>
      <c r="ELZ131" s="7"/>
      <c r="EMA131" s="7"/>
      <c r="EMB131" s="7"/>
      <c r="EMC131" s="7"/>
      <c r="EMD131" s="7"/>
      <c r="EME131" s="7"/>
      <c r="EMF131" s="7"/>
      <c r="EMG131" s="7"/>
      <c r="EMH131" s="7"/>
      <c r="EMI131" s="7"/>
      <c r="EMJ131" s="7"/>
      <c r="EMK131" s="7"/>
      <c r="EML131" s="7"/>
      <c r="EMM131" s="7"/>
      <c r="EMN131" s="7"/>
      <c r="EMO131" s="7"/>
      <c r="EMP131" s="7"/>
      <c r="EMQ131" s="7"/>
      <c r="EMR131" s="7"/>
      <c r="EMS131" s="7"/>
      <c r="EMT131" s="7"/>
      <c r="EMU131" s="7"/>
      <c r="EMV131" s="7"/>
      <c r="EMW131" s="7"/>
      <c r="EMX131" s="7"/>
      <c r="EMY131" s="7"/>
      <c r="EMZ131" s="7"/>
      <c r="ENA131" s="7"/>
      <c r="ENB131" s="7"/>
      <c r="ENC131" s="7"/>
      <c r="END131" s="7"/>
      <c r="ENE131" s="7"/>
      <c r="ENF131" s="7"/>
      <c r="ENG131" s="7"/>
      <c r="ENH131" s="7"/>
      <c r="ENI131" s="7"/>
      <c r="ENJ131" s="7"/>
      <c r="ENK131" s="7"/>
      <c r="ENL131" s="7"/>
      <c r="ENM131" s="7"/>
      <c r="ENN131" s="7"/>
      <c r="ENO131" s="7"/>
      <c r="ENP131" s="7"/>
      <c r="ENQ131" s="7"/>
      <c r="ENR131" s="7"/>
      <c r="ENS131" s="7"/>
      <c r="ENT131" s="7"/>
      <c r="ENU131" s="7"/>
      <c r="ENV131" s="7"/>
      <c r="ENW131" s="7"/>
      <c r="ENX131" s="7"/>
      <c r="ENY131" s="7"/>
      <c r="ENZ131" s="7"/>
      <c r="EOA131" s="7"/>
      <c r="EOB131" s="7"/>
      <c r="EOC131" s="7"/>
      <c r="EOD131" s="7"/>
      <c r="EOE131" s="7"/>
      <c r="EOF131" s="7"/>
      <c r="EOG131" s="7"/>
      <c r="EOH131" s="7"/>
      <c r="EOI131" s="7"/>
      <c r="EOJ131" s="7"/>
      <c r="EOK131" s="7"/>
      <c r="EOL131" s="7"/>
      <c r="EOM131" s="7"/>
      <c r="EON131" s="7"/>
      <c r="EOO131" s="7"/>
      <c r="EOP131" s="7"/>
      <c r="EOQ131" s="7"/>
      <c r="EOR131" s="7"/>
      <c r="EOS131" s="7"/>
      <c r="EOT131" s="7"/>
      <c r="EOU131" s="7"/>
      <c r="EOV131" s="7"/>
      <c r="EOW131" s="7"/>
      <c r="EOX131" s="7"/>
      <c r="EOY131" s="7"/>
      <c r="EOZ131" s="7"/>
      <c r="EPA131" s="7"/>
      <c r="EPB131" s="7"/>
      <c r="EPC131" s="7"/>
      <c r="EPD131" s="7"/>
      <c r="EPE131" s="7"/>
      <c r="EPF131" s="7"/>
      <c r="EPG131" s="7"/>
      <c r="EPH131" s="7"/>
      <c r="EPI131" s="7"/>
      <c r="EPJ131" s="7"/>
      <c r="EPK131" s="7"/>
      <c r="EPL131" s="7"/>
      <c r="EPM131" s="7"/>
      <c r="EPN131" s="7"/>
      <c r="EPO131" s="7"/>
      <c r="EPP131" s="7"/>
      <c r="EPQ131" s="7"/>
      <c r="EPR131" s="7"/>
      <c r="EPS131" s="7"/>
      <c r="EPT131" s="7"/>
      <c r="EPU131" s="7"/>
      <c r="EPV131" s="7"/>
      <c r="EPW131" s="7"/>
      <c r="EPX131" s="7"/>
      <c r="EPY131" s="7"/>
      <c r="EPZ131" s="7"/>
      <c r="EQA131" s="7"/>
      <c r="EQB131" s="7"/>
      <c r="EQC131" s="7"/>
      <c r="EQD131" s="7"/>
      <c r="EQE131" s="7"/>
      <c r="EQF131" s="7"/>
      <c r="EQG131" s="7"/>
      <c r="EQH131" s="7"/>
      <c r="EQI131" s="7"/>
      <c r="EQJ131" s="7"/>
      <c r="EQK131" s="7"/>
      <c r="EQL131" s="7"/>
      <c r="EQM131" s="7"/>
      <c r="EQN131" s="7"/>
      <c r="EQO131" s="7"/>
      <c r="EQP131" s="7"/>
      <c r="EQQ131" s="7"/>
      <c r="EQR131" s="7"/>
      <c r="EQS131" s="7"/>
      <c r="EQT131" s="7"/>
      <c r="EQU131" s="7"/>
      <c r="EQV131" s="7"/>
      <c r="EQW131" s="7"/>
      <c r="EQX131" s="7"/>
      <c r="EQY131" s="7"/>
      <c r="EQZ131" s="7"/>
      <c r="ERA131" s="7"/>
      <c r="ERB131" s="7"/>
      <c r="ERC131" s="7"/>
      <c r="ERD131" s="7"/>
      <c r="ERE131" s="7"/>
      <c r="ERF131" s="7"/>
      <c r="ERG131" s="7"/>
      <c r="ERH131" s="7"/>
      <c r="ERI131" s="7"/>
      <c r="ERJ131" s="7"/>
      <c r="ERK131" s="7"/>
      <c r="ERL131" s="7"/>
      <c r="ERM131" s="7"/>
      <c r="ERN131" s="7"/>
      <c r="ERO131" s="7"/>
      <c r="ERP131" s="7"/>
      <c r="ERQ131" s="7"/>
      <c r="ERR131" s="7"/>
      <c r="ERS131" s="7"/>
      <c r="ERT131" s="7"/>
      <c r="ERU131" s="7"/>
      <c r="ERV131" s="7"/>
      <c r="ERW131" s="7"/>
      <c r="ERX131" s="7"/>
      <c r="ERY131" s="7"/>
      <c r="ERZ131" s="7"/>
      <c r="ESA131" s="7"/>
      <c r="ESB131" s="7"/>
      <c r="ESC131" s="7"/>
      <c r="ESD131" s="7"/>
      <c r="ESE131" s="7"/>
      <c r="ESF131" s="7"/>
      <c r="ESG131" s="7"/>
      <c r="ESH131" s="7"/>
      <c r="ESI131" s="7"/>
      <c r="ESJ131" s="7"/>
      <c r="ESK131" s="7"/>
      <c r="ESL131" s="7"/>
      <c r="ESM131" s="7"/>
      <c r="ESN131" s="7"/>
      <c r="ESO131" s="7"/>
      <c r="ESP131" s="7"/>
      <c r="ESQ131" s="7"/>
      <c r="ESR131" s="7"/>
      <c r="ESS131" s="7"/>
      <c r="EST131" s="7"/>
      <c r="ESU131" s="7"/>
      <c r="ESV131" s="7"/>
      <c r="ESW131" s="7"/>
      <c r="ESX131" s="7"/>
      <c r="ESY131" s="7"/>
      <c r="ESZ131" s="7"/>
      <c r="ETA131" s="7"/>
      <c r="ETB131" s="7"/>
      <c r="ETC131" s="7"/>
      <c r="ETD131" s="7"/>
      <c r="ETE131" s="7"/>
      <c r="ETF131" s="7"/>
      <c r="ETG131" s="7"/>
      <c r="ETH131" s="7"/>
      <c r="ETI131" s="7"/>
      <c r="ETJ131" s="7"/>
      <c r="ETK131" s="7"/>
      <c r="ETL131" s="7"/>
      <c r="ETM131" s="7"/>
      <c r="ETN131" s="7"/>
      <c r="ETO131" s="7"/>
      <c r="ETP131" s="7"/>
      <c r="ETQ131" s="7"/>
      <c r="ETR131" s="7"/>
      <c r="ETS131" s="7"/>
      <c r="ETT131" s="7"/>
      <c r="ETU131" s="7"/>
      <c r="ETV131" s="7"/>
      <c r="ETW131" s="7"/>
      <c r="ETX131" s="7"/>
      <c r="ETY131" s="7"/>
      <c r="ETZ131" s="7"/>
      <c r="EUA131" s="7"/>
      <c r="EUB131" s="7"/>
      <c r="EUC131" s="7"/>
      <c r="EUD131" s="7"/>
      <c r="EUE131" s="7"/>
      <c r="EUF131" s="7"/>
      <c r="EUG131" s="7"/>
      <c r="EUH131" s="7"/>
      <c r="EUI131" s="7"/>
      <c r="EUJ131" s="7"/>
      <c r="EUK131" s="7"/>
      <c r="EUL131" s="7"/>
      <c r="EUM131" s="7"/>
      <c r="EUN131" s="7"/>
      <c r="EUO131" s="7"/>
      <c r="EUP131" s="7"/>
      <c r="EUQ131" s="7"/>
      <c r="EUR131" s="7"/>
      <c r="EUS131" s="7"/>
      <c r="EUT131" s="7"/>
      <c r="EUU131" s="7"/>
      <c r="EUV131" s="7"/>
      <c r="EUW131" s="7"/>
      <c r="EUX131" s="7"/>
      <c r="EUY131" s="7"/>
      <c r="EUZ131" s="7"/>
      <c r="EVA131" s="7"/>
      <c r="EVB131" s="7"/>
      <c r="EVC131" s="7"/>
      <c r="EVD131" s="7"/>
      <c r="EVE131" s="7"/>
      <c r="EVF131" s="7"/>
      <c r="EVG131" s="7"/>
      <c r="EVH131" s="7"/>
      <c r="EVI131" s="7"/>
      <c r="EVJ131" s="7"/>
      <c r="EVK131" s="7"/>
      <c r="EVL131" s="7"/>
      <c r="EVM131" s="7"/>
      <c r="EVN131" s="7"/>
      <c r="EVO131" s="7"/>
      <c r="EVP131" s="7"/>
      <c r="EVQ131" s="7"/>
      <c r="EVR131" s="7"/>
      <c r="EVS131" s="7"/>
      <c r="EVT131" s="7"/>
      <c r="EVU131" s="7"/>
      <c r="EVV131" s="7"/>
      <c r="EVW131" s="7"/>
      <c r="EVX131" s="7"/>
      <c r="EVY131" s="7"/>
      <c r="EVZ131" s="7"/>
      <c r="EWA131" s="7"/>
      <c r="EWB131" s="7"/>
      <c r="EWC131" s="7"/>
      <c r="EWD131" s="7"/>
      <c r="EWE131" s="7"/>
      <c r="EWF131" s="7"/>
      <c r="EWG131" s="7"/>
      <c r="EWH131" s="7"/>
      <c r="EWI131" s="7"/>
      <c r="EWJ131" s="7"/>
      <c r="EWK131" s="7"/>
      <c r="EWL131" s="7"/>
      <c r="EWM131" s="7"/>
      <c r="EWN131" s="7"/>
      <c r="EWO131" s="7"/>
      <c r="EWP131" s="7"/>
      <c r="EWQ131" s="7"/>
      <c r="EWR131" s="7"/>
      <c r="EWS131" s="7"/>
      <c r="EWT131" s="7"/>
      <c r="EWU131" s="7"/>
      <c r="EWV131" s="7"/>
      <c r="EWW131" s="7"/>
      <c r="EWX131" s="7"/>
      <c r="EWY131" s="7"/>
      <c r="EWZ131" s="7"/>
      <c r="EXA131" s="7"/>
      <c r="EXB131" s="7"/>
      <c r="EXC131" s="7"/>
      <c r="EXD131" s="7"/>
      <c r="EXE131" s="7"/>
      <c r="EXF131" s="7"/>
      <c r="EXG131" s="7"/>
      <c r="EXH131" s="7"/>
      <c r="EXI131" s="7"/>
      <c r="EXJ131" s="7"/>
      <c r="EXK131" s="7"/>
      <c r="EXL131" s="7"/>
      <c r="EXM131" s="7"/>
      <c r="EXN131" s="7"/>
      <c r="EXO131" s="7"/>
      <c r="EXP131" s="7"/>
      <c r="EXQ131" s="7"/>
      <c r="EXR131" s="7"/>
      <c r="EXS131" s="7"/>
      <c r="EXT131" s="7"/>
      <c r="EXU131" s="7"/>
      <c r="EXV131" s="7"/>
      <c r="EXW131" s="7"/>
      <c r="EXX131" s="7"/>
      <c r="EXY131" s="7"/>
      <c r="EXZ131" s="7"/>
      <c r="EYA131" s="7"/>
      <c r="EYB131" s="7"/>
      <c r="EYC131" s="7"/>
      <c r="EYD131" s="7"/>
      <c r="EYE131" s="7"/>
      <c r="EYF131" s="7"/>
      <c r="EYG131" s="7"/>
      <c r="EYH131" s="7"/>
      <c r="EYI131" s="7"/>
      <c r="EYJ131" s="7"/>
      <c r="EYK131" s="7"/>
      <c r="EYL131" s="7"/>
      <c r="EYM131" s="7"/>
      <c r="EYN131" s="7"/>
      <c r="EYO131" s="7"/>
      <c r="EYP131" s="7"/>
      <c r="EYQ131" s="7"/>
      <c r="EYR131" s="7"/>
      <c r="EYS131" s="7"/>
      <c r="EYT131" s="7"/>
      <c r="EYU131" s="7"/>
      <c r="EYV131" s="7"/>
      <c r="EYW131" s="7"/>
      <c r="EYX131" s="7"/>
      <c r="EYY131" s="7"/>
      <c r="EYZ131" s="7"/>
      <c r="EZA131" s="7"/>
      <c r="EZB131" s="7"/>
      <c r="EZC131" s="7"/>
      <c r="EZD131" s="7"/>
      <c r="EZE131" s="7"/>
      <c r="EZF131" s="7"/>
      <c r="EZG131" s="7"/>
      <c r="EZH131" s="7"/>
      <c r="EZI131" s="7"/>
      <c r="EZJ131" s="7"/>
      <c r="EZK131" s="7"/>
      <c r="EZL131" s="7"/>
      <c r="EZM131" s="7"/>
      <c r="EZN131" s="7"/>
      <c r="EZO131" s="7"/>
      <c r="EZP131" s="7"/>
      <c r="EZQ131" s="7"/>
      <c r="EZR131" s="7"/>
      <c r="EZS131" s="7"/>
      <c r="EZT131" s="7"/>
      <c r="EZU131" s="7"/>
      <c r="EZV131" s="7"/>
      <c r="EZW131" s="7"/>
      <c r="EZX131" s="7"/>
      <c r="EZY131" s="7"/>
      <c r="EZZ131" s="7"/>
      <c r="FAA131" s="7"/>
      <c r="FAB131" s="7"/>
      <c r="FAC131" s="7"/>
      <c r="FAD131" s="7"/>
      <c r="FAE131" s="7"/>
      <c r="FAF131" s="7"/>
      <c r="FAG131" s="7"/>
      <c r="FAH131" s="7"/>
      <c r="FAI131" s="7"/>
      <c r="FAJ131" s="7"/>
      <c r="FAK131" s="7"/>
      <c r="FAL131" s="7"/>
      <c r="FAM131" s="7"/>
      <c r="FAN131" s="7"/>
      <c r="FAO131" s="7"/>
      <c r="FAP131" s="7"/>
      <c r="FAQ131" s="7"/>
      <c r="FAR131" s="7"/>
      <c r="FAS131" s="7"/>
      <c r="FAT131" s="7"/>
      <c r="FAU131" s="7"/>
      <c r="FAV131" s="7"/>
      <c r="FAW131" s="7"/>
      <c r="FAX131" s="7"/>
      <c r="FAY131" s="7"/>
      <c r="FAZ131" s="7"/>
      <c r="FBA131" s="7"/>
      <c r="FBB131" s="7"/>
      <c r="FBC131" s="7"/>
      <c r="FBD131" s="7"/>
      <c r="FBE131" s="7"/>
      <c r="FBF131" s="7"/>
      <c r="FBG131" s="7"/>
      <c r="FBH131" s="7"/>
      <c r="FBI131" s="7"/>
      <c r="FBJ131" s="7"/>
      <c r="FBK131" s="7"/>
      <c r="FBL131" s="7"/>
      <c r="FBM131" s="7"/>
      <c r="FBN131" s="7"/>
      <c r="FBO131" s="7"/>
      <c r="FBP131" s="7"/>
      <c r="FBQ131" s="7"/>
      <c r="FBR131" s="7"/>
      <c r="FBS131" s="7"/>
      <c r="FBT131" s="7"/>
      <c r="FBU131" s="7"/>
      <c r="FBV131" s="7"/>
      <c r="FBW131" s="7"/>
      <c r="FBX131" s="7"/>
      <c r="FBY131" s="7"/>
      <c r="FBZ131" s="7"/>
      <c r="FCA131" s="7"/>
      <c r="FCB131" s="7"/>
      <c r="FCC131" s="7"/>
      <c r="FCD131" s="7"/>
      <c r="FCE131" s="7"/>
      <c r="FCF131" s="7"/>
      <c r="FCG131" s="7"/>
      <c r="FCH131" s="7"/>
      <c r="FCI131" s="7"/>
      <c r="FCJ131" s="7"/>
      <c r="FCK131" s="7"/>
      <c r="FCL131" s="7"/>
      <c r="FCM131" s="7"/>
      <c r="FCN131" s="7"/>
      <c r="FCO131" s="7"/>
      <c r="FCP131" s="7"/>
      <c r="FCQ131" s="7"/>
      <c r="FCR131" s="7"/>
      <c r="FCS131" s="7"/>
      <c r="FCT131" s="7"/>
      <c r="FCU131" s="7"/>
      <c r="FCV131" s="7"/>
      <c r="FCW131" s="7"/>
      <c r="FCX131" s="7"/>
      <c r="FCY131" s="7"/>
      <c r="FCZ131" s="7"/>
      <c r="FDA131" s="7"/>
      <c r="FDB131" s="7"/>
      <c r="FDC131" s="7"/>
      <c r="FDD131" s="7"/>
      <c r="FDE131" s="7"/>
      <c r="FDF131" s="7"/>
      <c r="FDG131" s="7"/>
      <c r="FDH131" s="7"/>
      <c r="FDI131" s="7"/>
      <c r="FDJ131" s="7"/>
      <c r="FDK131" s="7"/>
      <c r="FDL131" s="7"/>
      <c r="FDM131" s="7"/>
      <c r="FDN131" s="7"/>
      <c r="FDO131" s="7"/>
      <c r="FDP131" s="7"/>
      <c r="FDQ131" s="7"/>
      <c r="FDR131" s="7"/>
      <c r="FDS131" s="7"/>
      <c r="FDT131" s="7"/>
      <c r="FDU131" s="7"/>
      <c r="FDV131" s="7"/>
      <c r="FDW131" s="7"/>
      <c r="FDX131" s="7"/>
      <c r="FDY131" s="7"/>
      <c r="FDZ131" s="7"/>
      <c r="FEA131" s="7"/>
      <c r="FEB131" s="7"/>
      <c r="FEC131" s="7"/>
      <c r="FED131" s="7"/>
      <c r="FEE131" s="7"/>
      <c r="FEF131" s="7"/>
      <c r="FEG131" s="7"/>
      <c r="FEH131" s="7"/>
      <c r="FEI131" s="7"/>
      <c r="FEJ131" s="7"/>
      <c r="FEK131" s="7"/>
      <c r="FEL131" s="7"/>
      <c r="FEM131" s="7"/>
      <c r="FEN131" s="7"/>
      <c r="FEO131" s="7"/>
      <c r="FEP131" s="7"/>
      <c r="FEQ131" s="7"/>
      <c r="FER131" s="7"/>
      <c r="FES131" s="7"/>
      <c r="FET131" s="7"/>
      <c r="FEU131" s="7"/>
      <c r="FEV131" s="7"/>
      <c r="FEW131" s="7"/>
      <c r="FEX131" s="7"/>
      <c r="FEY131" s="7"/>
      <c r="FEZ131" s="7"/>
      <c r="FFA131" s="7"/>
      <c r="FFB131" s="7"/>
      <c r="FFC131" s="7"/>
      <c r="FFD131" s="7"/>
      <c r="FFE131" s="7"/>
      <c r="FFF131" s="7"/>
      <c r="FFG131" s="7"/>
      <c r="FFH131" s="7"/>
      <c r="FFI131" s="7"/>
      <c r="FFJ131" s="7"/>
      <c r="FFK131" s="7"/>
      <c r="FFL131" s="7"/>
      <c r="FFM131" s="7"/>
      <c r="FFN131" s="7"/>
      <c r="FFO131" s="7"/>
      <c r="FFP131" s="7"/>
      <c r="FFQ131" s="7"/>
      <c r="FFR131" s="7"/>
      <c r="FFS131" s="7"/>
      <c r="FFT131" s="7"/>
      <c r="FFU131" s="7"/>
      <c r="FFV131" s="7"/>
      <c r="FFW131" s="7"/>
      <c r="FFX131" s="7"/>
      <c r="FFY131" s="7"/>
      <c r="FFZ131" s="7"/>
      <c r="FGA131" s="7"/>
      <c r="FGB131" s="7"/>
      <c r="FGC131" s="7"/>
      <c r="FGD131" s="7"/>
      <c r="FGE131" s="7"/>
      <c r="FGF131" s="7"/>
      <c r="FGG131" s="7"/>
      <c r="FGH131" s="7"/>
      <c r="FGI131" s="7"/>
      <c r="FGJ131" s="7"/>
      <c r="FGK131" s="7"/>
      <c r="FGL131" s="7"/>
      <c r="FGM131" s="7"/>
      <c r="FGN131" s="7"/>
      <c r="FGO131" s="7"/>
      <c r="FGP131" s="7"/>
      <c r="FGQ131" s="7"/>
      <c r="FGR131" s="7"/>
      <c r="FGS131" s="7"/>
      <c r="FGT131" s="7"/>
      <c r="FGU131" s="7"/>
      <c r="FGV131" s="7"/>
      <c r="FGW131" s="7"/>
      <c r="FGX131" s="7"/>
      <c r="FGY131" s="7"/>
      <c r="FGZ131" s="7"/>
      <c r="FHA131" s="7"/>
      <c r="FHB131" s="7"/>
      <c r="FHC131" s="7"/>
      <c r="FHD131" s="7"/>
      <c r="FHE131" s="7"/>
      <c r="FHF131" s="7"/>
      <c r="FHG131" s="7"/>
      <c r="FHH131" s="7"/>
      <c r="FHI131" s="7"/>
      <c r="FHJ131" s="7"/>
      <c r="FHK131" s="7"/>
      <c r="FHL131" s="7"/>
      <c r="FHM131" s="7"/>
      <c r="FHN131" s="7"/>
      <c r="FHO131" s="7"/>
      <c r="FHP131" s="7"/>
      <c r="FHQ131" s="7"/>
      <c r="FHR131" s="7"/>
      <c r="FHS131" s="7"/>
      <c r="FHT131" s="7"/>
      <c r="FHU131" s="7"/>
      <c r="FHV131" s="7"/>
      <c r="FHW131" s="7"/>
      <c r="FHX131" s="7"/>
      <c r="FHY131" s="7"/>
      <c r="FHZ131" s="7"/>
      <c r="FIA131" s="7"/>
      <c r="FIB131" s="7"/>
      <c r="FIC131" s="7"/>
      <c r="FID131" s="7"/>
      <c r="FIE131" s="7"/>
      <c r="FIF131" s="7"/>
      <c r="FIG131" s="7"/>
      <c r="FIH131" s="7"/>
      <c r="FII131" s="7"/>
      <c r="FIJ131" s="7"/>
      <c r="FIK131" s="7"/>
      <c r="FIL131" s="7"/>
      <c r="FIM131" s="7"/>
      <c r="FIN131" s="7"/>
      <c r="FIO131" s="7"/>
      <c r="FIP131" s="7"/>
      <c r="FIQ131" s="7"/>
      <c r="FIR131" s="7"/>
      <c r="FIS131" s="7"/>
      <c r="FIT131" s="7"/>
      <c r="FIU131" s="7"/>
      <c r="FIV131" s="7"/>
      <c r="FIW131" s="7"/>
      <c r="FIX131" s="7"/>
      <c r="FIY131" s="7"/>
      <c r="FIZ131" s="7"/>
      <c r="FJA131" s="7"/>
      <c r="FJB131" s="7"/>
      <c r="FJC131" s="7"/>
      <c r="FJD131" s="7"/>
      <c r="FJE131" s="7"/>
      <c r="FJF131" s="7"/>
      <c r="FJG131" s="7"/>
      <c r="FJH131" s="7"/>
      <c r="FJI131" s="7"/>
      <c r="FJJ131" s="7"/>
      <c r="FJK131" s="7"/>
      <c r="FJL131" s="7"/>
      <c r="FJM131" s="7"/>
      <c r="FJN131" s="7"/>
      <c r="FJO131" s="7"/>
      <c r="FJP131" s="7"/>
      <c r="FJQ131" s="7"/>
      <c r="FJR131" s="7"/>
      <c r="FJS131" s="7"/>
      <c r="FJT131" s="7"/>
      <c r="FJU131" s="7"/>
      <c r="FJV131" s="7"/>
      <c r="FJW131" s="7"/>
      <c r="FJX131" s="7"/>
      <c r="FJY131" s="7"/>
      <c r="FJZ131" s="7"/>
      <c r="FKA131" s="7"/>
      <c r="FKB131" s="7"/>
      <c r="FKC131" s="7"/>
      <c r="FKD131" s="7"/>
      <c r="FKE131" s="7"/>
      <c r="FKF131" s="7"/>
      <c r="FKG131" s="7"/>
      <c r="FKH131" s="7"/>
      <c r="FKI131" s="7"/>
      <c r="FKJ131" s="7"/>
      <c r="FKK131" s="7"/>
      <c r="FKL131" s="7"/>
      <c r="FKM131" s="7"/>
      <c r="FKN131" s="7"/>
      <c r="FKO131" s="7"/>
      <c r="FKP131" s="7"/>
      <c r="FKQ131" s="7"/>
      <c r="FKR131" s="7"/>
      <c r="FKS131" s="7"/>
      <c r="FKT131" s="7"/>
      <c r="FKU131" s="7"/>
      <c r="FKV131" s="7"/>
      <c r="FKW131" s="7"/>
      <c r="FKX131" s="7"/>
      <c r="FKY131" s="7"/>
      <c r="FKZ131" s="7"/>
      <c r="FLA131" s="7"/>
      <c r="FLB131" s="7"/>
      <c r="FLC131" s="7"/>
      <c r="FLD131" s="7"/>
      <c r="FLE131" s="7"/>
      <c r="FLF131" s="7"/>
      <c r="FLG131" s="7"/>
      <c r="FLH131" s="7"/>
      <c r="FLI131" s="7"/>
      <c r="FLJ131" s="7"/>
      <c r="FLK131" s="7"/>
      <c r="FLL131" s="7"/>
      <c r="FLM131" s="7"/>
      <c r="FLN131" s="7"/>
      <c r="FLO131" s="7"/>
      <c r="FLP131" s="7"/>
      <c r="FLQ131" s="7"/>
      <c r="FLR131" s="7"/>
      <c r="FLS131" s="7"/>
      <c r="FLT131" s="7"/>
      <c r="FLU131" s="7"/>
      <c r="FLV131" s="7"/>
      <c r="FLW131" s="7"/>
      <c r="FLX131" s="7"/>
      <c r="FLY131" s="7"/>
      <c r="FLZ131" s="7"/>
      <c r="FMA131" s="7"/>
      <c r="FMB131" s="7"/>
      <c r="FMC131" s="7"/>
      <c r="FMD131" s="7"/>
      <c r="FME131" s="7"/>
      <c r="FMF131" s="7"/>
      <c r="FMG131" s="7"/>
      <c r="FMH131" s="7"/>
      <c r="FMI131" s="7"/>
      <c r="FMJ131" s="7"/>
      <c r="FMK131" s="7"/>
      <c r="FML131" s="7"/>
      <c r="FMM131" s="7"/>
      <c r="FMN131" s="7"/>
      <c r="FMO131" s="7"/>
      <c r="FMP131" s="7"/>
      <c r="FMQ131" s="7"/>
      <c r="FMR131" s="7"/>
      <c r="FMS131" s="7"/>
      <c r="FMT131" s="7"/>
      <c r="FMU131" s="7"/>
      <c r="FMV131" s="7"/>
      <c r="FMW131" s="7"/>
      <c r="FMX131" s="7"/>
      <c r="FMY131" s="7"/>
      <c r="FMZ131" s="7"/>
      <c r="FNA131" s="7"/>
      <c r="FNB131" s="7"/>
      <c r="FNC131" s="7"/>
      <c r="FND131" s="7"/>
      <c r="FNE131" s="7"/>
      <c r="FNF131" s="7"/>
      <c r="FNG131" s="7"/>
      <c r="FNH131" s="7"/>
      <c r="FNI131" s="7"/>
      <c r="FNJ131" s="7"/>
      <c r="FNK131" s="7"/>
      <c r="FNL131" s="7"/>
      <c r="FNM131" s="7"/>
      <c r="FNN131" s="7"/>
      <c r="FNO131" s="7"/>
      <c r="FNP131" s="7"/>
      <c r="FNQ131" s="7"/>
      <c r="FNR131" s="7"/>
      <c r="FNS131" s="7"/>
      <c r="FNT131" s="7"/>
      <c r="FNU131" s="7"/>
      <c r="FNV131" s="7"/>
      <c r="FNW131" s="7"/>
      <c r="FNX131" s="7"/>
      <c r="FNY131" s="7"/>
      <c r="FNZ131" s="7"/>
      <c r="FOA131" s="7"/>
      <c r="FOB131" s="7"/>
      <c r="FOC131" s="7"/>
      <c r="FOD131" s="7"/>
      <c r="FOE131" s="7"/>
      <c r="FOF131" s="7"/>
      <c r="FOG131" s="7"/>
      <c r="FOH131" s="7"/>
      <c r="FOI131" s="7"/>
      <c r="FOJ131" s="7"/>
      <c r="FOK131" s="7"/>
      <c r="FOL131" s="7"/>
      <c r="FOM131" s="7"/>
      <c r="FON131" s="7"/>
      <c r="FOO131" s="7"/>
      <c r="FOP131" s="7"/>
      <c r="FOQ131" s="7"/>
      <c r="FOR131" s="7"/>
      <c r="FOS131" s="7"/>
      <c r="FOT131" s="7"/>
      <c r="FOU131" s="7"/>
      <c r="FOV131" s="7"/>
      <c r="FOW131" s="7"/>
      <c r="FOX131" s="7"/>
      <c r="FOY131" s="7"/>
      <c r="FOZ131" s="7"/>
      <c r="FPA131" s="7"/>
      <c r="FPB131" s="7"/>
      <c r="FPC131" s="7"/>
      <c r="FPD131" s="7"/>
      <c r="FPE131" s="7"/>
      <c r="FPF131" s="7"/>
      <c r="FPG131" s="7"/>
      <c r="FPH131" s="7"/>
      <c r="FPI131" s="7"/>
      <c r="FPJ131" s="7"/>
      <c r="FPK131" s="7"/>
      <c r="FPL131" s="7"/>
      <c r="FPM131" s="7"/>
      <c r="FPN131" s="7"/>
      <c r="FPO131" s="7"/>
      <c r="FPP131" s="7"/>
      <c r="FPQ131" s="7"/>
      <c r="FPR131" s="7"/>
      <c r="FPS131" s="7"/>
      <c r="FPT131" s="7"/>
      <c r="FPU131" s="7"/>
      <c r="FPV131" s="7"/>
      <c r="FPW131" s="7"/>
      <c r="FPX131" s="7"/>
      <c r="FPY131" s="7"/>
      <c r="FPZ131" s="7"/>
      <c r="FQA131" s="7"/>
      <c r="FQB131" s="7"/>
      <c r="FQC131" s="7"/>
      <c r="FQD131" s="7"/>
      <c r="FQE131" s="7"/>
      <c r="FQF131" s="7"/>
      <c r="FQG131" s="7"/>
      <c r="FQH131" s="7"/>
      <c r="FQI131" s="7"/>
      <c r="FQJ131" s="7"/>
      <c r="FQK131" s="7"/>
      <c r="FQL131" s="7"/>
      <c r="FQM131" s="7"/>
      <c r="FQN131" s="7"/>
      <c r="FQO131" s="7"/>
      <c r="FQP131" s="7"/>
      <c r="FQQ131" s="7"/>
      <c r="FQR131" s="7"/>
      <c r="FQS131" s="7"/>
      <c r="FQT131" s="7"/>
      <c r="FQU131" s="7"/>
      <c r="FQV131" s="7"/>
      <c r="FQW131" s="7"/>
      <c r="FQX131" s="7"/>
      <c r="FQY131" s="7"/>
      <c r="FQZ131" s="7"/>
      <c r="FRA131" s="7"/>
      <c r="FRB131" s="7"/>
      <c r="FRC131" s="7"/>
      <c r="FRD131" s="7"/>
      <c r="FRE131" s="7"/>
      <c r="FRF131" s="7"/>
      <c r="FRG131" s="7"/>
      <c r="FRH131" s="7"/>
      <c r="FRI131" s="7"/>
      <c r="FRJ131" s="7"/>
      <c r="FRK131" s="7"/>
      <c r="FRL131" s="7"/>
      <c r="FRM131" s="7"/>
      <c r="FRN131" s="7"/>
      <c r="FRO131" s="7"/>
      <c r="FRP131" s="7"/>
      <c r="FRQ131" s="7"/>
      <c r="FRR131" s="7"/>
      <c r="FRS131" s="7"/>
      <c r="FRT131" s="7"/>
      <c r="FRU131" s="7"/>
      <c r="FRV131" s="7"/>
      <c r="FRW131" s="7"/>
      <c r="FRX131" s="7"/>
      <c r="FRY131" s="7"/>
      <c r="FRZ131" s="7"/>
      <c r="FSA131" s="7"/>
      <c r="FSB131" s="7"/>
      <c r="FSC131" s="7"/>
      <c r="FSD131" s="7"/>
      <c r="FSE131" s="7"/>
      <c r="FSF131" s="7"/>
      <c r="FSG131" s="7"/>
      <c r="FSH131" s="7"/>
      <c r="FSI131" s="7"/>
      <c r="FSJ131" s="7"/>
      <c r="FSK131" s="7"/>
      <c r="FSL131" s="7"/>
      <c r="FSM131" s="7"/>
      <c r="FSN131" s="7"/>
      <c r="FSO131" s="7"/>
      <c r="FSP131" s="7"/>
      <c r="FSQ131" s="7"/>
      <c r="FSR131" s="7"/>
      <c r="FSS131" s="7"/>
      <c r="FST131" s="7"/>
      <c r="FSU131" s="7"/>
      <c r="FSV131" s="7"/>
      <c r="FSW131" s="7"/>
      <c r="FSX131" s="7"/>
      <c r="FSY131" s="7"/>
      <c r="FSZ131" s="7"/>
      <c r="FTA131" s="7"/>
      <c r="FTB131" s="7"/>
      <c r="FTC131" s="7"/>
      <c r="FTD131" s="7"/>
      <c r="FTE131" s="7"/>
      <c r="FTF131" s="7"/>
      <c r="FTG131" s="7"/>
      <c r="FTH131" s="7"/>
      <c r="FTI131" s="7"/>
      <c r="FTJ131" s="7"/>
      <c r="FTK131" s="7"/>
      <c r="FTL131" s="7"/>
      <c r="FTM131" s="7"/>
      <c r="FTN131" s="7"/>
      <c r="FTO131" s="7"/>
      <c r="FTP131" s="7"/>
      <c r="FTQ131" s="7"/>
      <c r="FTR131" s="7"/>
      <c r="FTS131" s="7"/>
      <c r="FTT131" s="7"/>
      <c r="FTU131" s="7"/>
      <c r="FTV131" s="7"/>
      <c r="FTW131" s="7"/>
      <c r="FTX131" s="7"/>
      <c r="FTY131" s="7"/>
      <c r="FTZ131" s="7"/>
      <c r="FUA131" s="7"/>
      <c r="FUB131" s="7"/>
      <c r="FUC131" s="7"/>
      <c r="FUD131" s="7"/>
      <c r="FUE131" s="7"/>
      <c r="FUF131" s="7"/>
      <c r="FUG131" s="7"/>
      <c r="FUH131" s="7"/>
      <c r="FUI131" s="7"/>
      <c r="FUJ131" s="7"/>
      <c r="FUK131" s="7"/>
      <c r="FUL131" s="7"/>
      <c r="FUM131" s="7"/>
      <c r="FUN131" s="7"/>
      <c r="FUO131" s="7"/>
      <c r="FUP131" s="7"/>
      <c r="FUQ131" s="7"/>
      <c r="FUR131" s="7"/>
      <c r="FUS131" s="7"/>
      <c r="FUT131" s="7"/>
      <c r="FUU131" s="7"/>
      <c r="FUV131" s="7"/>
      <c r="FUW131" s="7"/>
      <c r="FUX131" s="7"/>
      <c r="FUY131" s="7"/>
      <c r="FUZ131" s="7"/>
      <c r="FVA131" s="7"/>
      <c r="FVB131" s="7"/>
      <c r="FVC131" s="7"/>
      <c r="FVD131" s="7"/>
      <c r="FVE131" s="7"/>
      <c r="FVF131" s="7"/>
      <c r="FVG131" s="7"/>
      <c r="FVH131" s="7"/>
      <c r="FVI131" s="7"/>
      <c r="FVJ131" s="7"/>
      <c r="FVK131" s="7"/>
      <c r="FVL131" s="7"/>
      <c r="FVM131" s="7"/>
      <c r="FVN131" s="7"/>
      <c r="FVO131" s="7"/>
      <c r="FVP131" s="7"/>
      <c r="FVQ131" s="7"/>
      <c r="FVR131" s="7"/>
      <c r="FVS131" s="7"/>
      <c r="FVT131" s="7"/>
      <c r="FVU131" s="7"/>
      <c r="FVV131" s="7"/>
      <c r="FVW131" s="7"/>
      <c r="FVX131" s="7"/>
      <c r="FVY131" s="7"/>
      <c r="FVZ131" s="7"/>
      <c r="FWA131" s="7"/>
      <c r="FWB131" s="7"/>
      <c r="FWC131" s="7"/>
      <c r="FWD131" s="7"/>
      <c r="FWE131" s="7"/>
      <c r="FWF131" s="7"/>
      <c r="FWG131" s="7"/>
      <c r="FWH131" s="7"/>
      <c r="FWI131" s="7"/>
      <c r="FWJ131" s="7"/>
      <c r="FWK131" s="7"/>
      <c r="FWL131" s="7"/>
      <c r="FWM131" s="7"/>
      <c r="FWN131" s="7"/>
      <c r="FWO131" s="7"/>
      <c r="FWP131" s="7"/>
      <c r="FWQ131" s="7"/>
      <c r="FWR131" s="7"/>
      <c r="FWS131" s="7"/>
      <c r="FWT131" s="7"/>
      <c r="FWU131" s="7"/>
      <c r="FWV131" s="7"/>
      <c r="FWW131" s="7"/>
      <c r="FWX131" s="7"/>
      <c r="FWY131" s="7"/>
      <c r="FWZ131" s="7"/>
      <c r="FXA131" s="7"/>
      <c r="FXB131" s="7"/>
      <c r="FXC131" s="7"/>
      <c r="FXD131" s="7"/>
      <c r="FXE131" s="7"/>
      <c r="FXF131" s="7"/>
      <c r="FXG131" s="7"/>
      <c r="FXH131" s="7"/>
      <c r="FXI131" s="7"/>
      <c r="FXJ131" s="7"/>
      <c r="FXK131" s="7"/>
      <c r="FXL131" s="7"/>
      <c r="FXM131" s="7"/>
      <c r="FXN131" s="7"/>
      <c r="FXO131" s="7"/>
      <c r="FXP131" s="7"/>
      <c r="FXQ131" s="7"/>
      <c r="FXR131" s="7"/>
      <c r="FXS131" s="7"/>
      <c r="FXT131" s="7"/>
      <c r="FXU131" s="7"/>
      <c r="FXV131" s="7"/>
      <c r="FXW131" s="7"/>
      <c r="FXX131" s="7"/>
      <c r="FXY131" s="7"/>
      <c r="FXZ131" s="7"/>
      <c r="FYA131" s="7"/>
      <c r="FYB131" s="7"/>
      <c r="FYC131" s="7"/>
      <c r="FYD131" s="7"/>
      <c r="FYE131" s="7"/>
      <c r="FYF131" s="7"/>
      <c r="FYG131" s="7"/>
      <c r="FYH131" s="7"/>
      <c r="FYI131" s="7"/>
      <c r="FYJ131" s="7"/>
      <c r="FYK131" s="7"/>
      <c r="FYL131" s="7"/>
      <c r="FYM131" s="7"/>
      <c r="FYN131" s="7"/>
      <c r="FYO131" s="7"/>
      <c r="FYP131" s="7"/>
      <c r="FYQ131" s="7"/>
      <c r="FYR131" s="7"/>
      <c r="FYS131" s="7"/>
      <c r="FYT131" s="7"/>
      <c r="FYU131" s="7"/>
      <c r="FYV131" s="7"/>
      <c r="FYW131" s="7"/>
      <c r="FYX131" s="7"/>
      <c r="FYY131" s="7"/>
      <c r="FYZ131" s="7"/>
      <c r="FZA131" s="7"/>
      <c r="FZB131" s="7"/>
      <c r="FZC131" s="7"/>
      <c r="FZD131" s="7"/>
      <c r="FZE131" s="7"/>
      <c r="FZF131" s="7"/>
      <c r="FZG131" s="7"/>
      <c r="FZH131" s="7"/>
      <c r="FZI131" s="7"/>
      <c r="FZJ131" s="7"/>
      <c r="FZK131" s="7"/>
      <c r="FZL131" s="7"/>
      <c r="FZM131" s="7"/>
      <c r="FZN131" s="7"/>
      <c r="FZO131" s="7"/>
      <c r="FZP131" s="7"/>
      <c r="FZQ131" s="7"/>
      <c r="FZR131" s="7"/>
      <c r="FZS131" s="7"/>
      <c r="FZT131" s="7"/>
      <c r="FZU131" s="7"/>
      <c r="FZV131" s="7"/>
      <c r="FZW131" s="7"/>
      <c r="FZX131" s="7"/>
      <c r="FZY131" s="7"/>
      <c r="FZZ131" s="7"/>
      <c r="GAA131" s="7"/>
      <c r="GAB131" s="7"/>
      <c r="GAC131" s="7"/>
      <c r="GAD131" s="7"/>
      <c r="GAE131" s="7"/>
      <c r="GAF131" s="7"/>
      <c r="GAG131" s="7"/>
      <c r="GAH131" s="7"/>
      <c r="GAI131" s="7"/>
      <c r="GAJ131" s="7"/>
      <c r="GAK131" s="7"/>
      <c r="GAL131" s="7"/>
      <c r="GAM131" s="7"/>
      <c r="GAN131" s="7"/>
      <c r="GAO131" s="7"/>
      <c r="GAP131" s="7"/>
      <c r="GAQ131" s="7"/>
      <c r="GAR131" s="7"/>
      <c r="GAS131" s="7"/>
      <c r="GAT131" s="7"/>
      <c r="GAU131" s="7"/>
      <c r="GAV131" s="7"/>
      <c r="GAW131" s="7"/>
      <c r="GAX131" s="7"/>
      <c r="GAY131" s="7"/>
      <c r="GAZ131" s="7"/>
      <c r="GBA131" s="7"/>
      <c r="GBB131" s="7"/>
      <c r="GBC131" s="7"/>
      <c r="GBD131" s="7"/>
      <c r="GBE131" s="7"/>
      <c r="GBF131" s="7"/>
      <c r="GBG131" s="7"/>
      <c r="GBH131" s="7"/>
      <c r="GBI131" s="7"/>
      <c r="GBJ131" s="7"/>
      <c r="GBK131" s="7"/>
      <c r="GBL131" s="7"/>
      <c r="GBM131" s="7"/>
      <c r="GBN131" s="7"/>
      <c r="GBO131" s="7"/>
      <c r="GBP131" s="7"/>
      <c r="GBQ131" s="7"/>
      <c r="GBR131" s="7"/>
      <c r="GBS131" s="7"/>
      <c r="GBT131" s="7"/>
      <c r="GBU131" s="7"/>
      <c r="GBV131" s="7"/>
      <c r="GBW131" s="7"/>
      <c r="GBX131" s="7"/>
      <c r="GBY131" s="7"/>
      <c r="GBZ131" s="7"/>
      <c r="GCA131" s="7"/>
      <c r="GCB131" s="7"/>
      <c r="GCC131" s="7"/>
    </row>
    <row r="132" spans="1:4813" s="667" customFormat="1" ht="12.75" x14ac:dyDescent="0.2">
      <c r="A132" s="690"/>
      <c r="B132" s="699" t="s">
        <v>456</v>
      </c>
      <c r="C132" s="257"/>
      <c r="D132" s="145">
        <v>0</v>
      </c>
      <c r="E132" s="146">
        <v>0</v>
      </c>
      <c r="F132" s="147">
        <v>0</v>
      </c>
      <c r="G132" s="146">
        <v>0</v>
      </c>
      <c r="H132" s="147">
        <v>0</v>
      </c>
      <c r="I132" s="146">
        <v>0</v>
      </c>
      <c r="J132" s="147">
        <v>0</v>
      </c>
      <c r="K132" s="146">
        <v>0</v>
      </c>
      <c r="L132" s="147">
        <v>0</v>
      </c>
      <c r="M132" s="148">
        <v>0</v>
      </c>
      <c r="N132" s="7"/>
      <c r="O132" s="167">
        <f t="shared" ref="O132:O140" si="26">SUM(D132:M132)</f>
        <v>0</v>
      </c>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c r="JY132" s="7"/>
      <c r="JZ132" s="7"/>
      <c r="KA132" s="7"/>
      <c r="KB132" s="7"/>
      <c r="KC132" s="7"/>
      <c r="KD132" s="7"/>
      <c r="KE132" s="7"/>
      <c r="KF132" s="7"/>
      <c r="KG132" s="7"/>
      <c r="KH132" s="7"/>
      <c r="KI132" s="7"/>
      <c r="KJ132" s="7"/>
      <c r="KK132" s="7"/>
      <c r="KL132" s="7"/>
      <c r="KM132" s="7"/>
      <c r="KN132" s="7"/>
      <c r="KO132" s="7"/>
      <c r="KP132" s="7"/>
      <c r="KQ132" s="7"/>
      <c r="KR132" s="7"/>
      <c r="KS132" s="7"/>
      <c r="KT132" s="7"/>
      <c r="KU132" s="7"/>
      <c r="KV132" s="7"/>
      <c r="KW132" s="7"/>
      <c r="KX132" s="7"/>
      <c r="KY132" s="7"/>
      <c r="KZ132" s="7"/>
      <c r="LA132" s="7"/>
      <c r="LB132" s="7"/>
      <c r="LC132" s="7"/>
      <c r="LD132" s="7"/>
      <c r="LE132" s="7"/>
      <c r="LF132" s="7"/>
      <c r="LG132" s="7"/>
      <c r="LH132" s="7"/>
      <c r="LI132" s="7"/>
      <c r="LJ132" s="7"/>
      <c r="LK132" s="7"/>
      <c r="LL132" s="7"/>
      <c r="LM132" s="7"/>
      <c r="LN132" s="7"/>
      <c r="LO132" s="7"/>
      <c r="LP132" s="7"/>
      <c r="LQ132" s="7"/>
      <c r="LR132" s="7"/>
      <c r="LS132" s="7"/>
      <c r="LT132" s="7"/>
      <c r="LU132" s="7"/>
      <c r="LV132" s="7"/>
      <c r="LW132" s="7"/>
      <c r="LX132" s="7"/>
      <c r="LY132" s="7"/>
      <c r="LZ132" s="7"/>
      <c r="MA132" s="7"/>
      <c r="MB132" s="7"/>
      <c r="MC132" s="7"/>
      <c r="MD132" s="7"/>
      <c r="ME132" s="7"/>
      <c r="MF132" s="7"/>
      <c r="MG132" s="7"/>
      <c r="MH132" s="7"/>
      <c r="MI132" s="7"/>
      <c r="MJ132" s="7"/>
      <c r="MK132" s="7"/>
      <c r="ML132" s="7"/>
      <c r="MM132" s="7"/>
      <c r="MN132" s="7"/>
      <c r="MO132" s="7"/>
      <c r="MP132" s="7"/>
      <c r="MQ132" s="7"/>
      <c r="MR132" s="7"/>
      <c r="MS132" s="7"/>
      <c r="MT132" s="7"/>
      <c r="MU132" s="7"/>
      <c r="MV132" s="7"/>
      <c r="MW132" s="7"/>
      <c r="MX132" s="7"/>
      <c r="MY132" s="7"/>
      <c r="MZ132" s="7"/>
      <c r="NA132" s="7"/>
      <c r="NB132" s="7"/>
      <c r="NC132" s="7"/>
      <c r="ND132" s="7"/>
      <c r="NE132" s="7"/>
      <c r="NF132" s="7"/>
      <c r="NG132" s="7"/>
      <c r="NH132" s="7"/>
      <c r="NI132" s="7"/>
      <c r="NJ132" s="7"/>
      <c r="NK132" s="7"/>
      <c r="NL132" s="7"/>
      <c r="NM132" s="7"/>
      <c r="NN132" s="7"/>
      <c r="NO132" s="7"/>
      <c r="NP132" s="7"/>
      <c r="NQ132" s="7"/>
      <c r="NR132" s="7"/>
      <c r="NS132" s="7"/>
      <c r="NT132" s="7"/>
      <c r="NU132" s="7"/>
      <c r="NV132" s="7"/>
      <c r="NW132" s="7"/>
      <c r="NX132" s="7"/>
      <c r="NY132" s="7"/>
      <c r="NZ132" s="7"/>
      <c r="OA132" s="7"/>
      <c r="OB132" s="7"/>
      <c r="OC132" s="7"/>
      <c r="OD132" s="7"/>
      <c r="OE132" s="7"/>
      <c r="OF132" s="7"/>
      <c r="OG132" s="7"/>
      <c r="OH132" s="7"/>
      <c r="OI132" s="7"/>
      <c r="OJ132" s="7"/>
      <c r="OK132" s="7"/>
      <c r="OL132" s="7"/>
      <c r="OM132" s="7"/>
      <c r="ON132" s="7"/>
      <c r="OO132" s="7"/>
      <c r="OP132" s="7"/>
      <c r="OQ132" s="7"/>
      <c r="OR132" s="7"/>
      <c r="OS132" s="7"/>
      <c r="OT132" s="7"/>
      <c r="OU132" s="7"/>
      <c r="OV132" s="7"/>
      <c r="OW132" s="7"/>
      <c r="OX132" s="7"/>
      <c r="OY132" s="7"/>
      <c r="OZ132" s="7"/>
      <c r="PA132" s="7"/>
      <c r="PB132" s="7"/>
      <c r="PC132" s="7"/>
      <c r="PD132" s="7"/>
      <c r="PE132" s="7"/>
      <c r="PF132" s="7"/>
      <c r="PG132" s="7"/>
      <c r="PH132" s="7"/>
      <c r="PI132" s="7"/>
      <c r="PJ132" s="7"/>
      <c r="PK132" s="7"/>
      <c r="PL132" s="7"/>
      <c r="PM132" s="7"/>
      <c r="PN132" s="7"/>
      <c r="PO132" s="7"/>
      <c r="PP132" s="7"/>
      <c r="PQ132" s="7"/>
      <c r="PR132" s="7"/>
      <c r="PS132" s="7"/>
      <c r="PT132" s="7"/>
      <c r="PU132" s="7"/>
      <c r="PV132" s="7"/>
      <c r="PW132" s="7"/>
      <c r="PX132" s="7"/>
      <c r="PY132" s="7"/>
      <c r="PZ132" s="7"/>
      <c r="QA132" s="7"/>
      <c r="QB132" s="7"/>
      <c r="QC132" s="7"/>
      <c r="QD132" s="7"/>
      <c r="QE132" s="7"/>
      <c r="QF132" s="7"/>
      <c r="QG132" s="7"/>
      <c r="QH132" s="7"/>
      <c r="QI132" s="7"/>
      <c r="QJ132" s="7"/>
      <c r="QK132" s="7"/>
      <c r="QL132" s="7"/>
      <c r="QM132" s="7"/>
      <c r="QN132" s="7"/>
      <c r="QO132" s="7"/>
      <c r="QP132" s="7"/>
      <c r="QQ132" s="7"/>
      <c r="QR132" s="7"/>
      <c r="QS132" s="7"/>
      <c r="QT132" s="7"/>
      <c r="QU132" s="7"/>
      <c r="QV132" s="7"/>
      <c r="QW132" s="7"/>
      <c r="QX132" s="7"/>
      <c r="QY132" s="7"/>
      <c r="QZ132" s="7"/>
      <c r="RA132" s="7"/>
      <c r="RB132" s="7"/>
      <c r="RC132" s="7"/>
      <c r="RD132" s="7"/>
      <c r="RE132" s="7"/>
      <c r="RF132" s="7"/>
      <c r="RG132" s="7"/>
      <c r="RH132" s="7"/>
      <c r="RI132" s="7"/>
      <c r="RJ132" s="7"/>
      <c r="RK132" s="7"/>
      <c r="RL132" s="7"/>
      <c r="RM132" s="7"/>
      <c r="RN132" s="7"/>
      <c r="RO132" s="7"/>
      <c r="RP132" s="7"/>
      <c r="RQ132" s="7"/>
      <c r="RR132" s="7"/>
      <c r="RS132" s="7"/>
      <c r="RT132" s="7"/>
      <c r="RU132" s="7"/>
      <c r="RV132" s="7"/>
      <c r="RW132" s="7"/>
      <c r="RX132" s="7"/>
      <c r="RY132" s="7"/>
      <c r="RZ132" s="7"/>
      <c r="SA132" s="7"/>
      <c r="SB132" s="7"/>
      <c r="SC132" s="7"/>
      <c r="SD132" s="7"/>
      <c r="SE132" s="7"/>
      <c r="SF132" s="7"/>
      <c r="SG132" s="7"/>
      <c r="SH132" s="7"/>
      <c r="SI132" s="7"/>
      <c r="SJ132" s="7"/>
      <c r="SK132" s="7"/>
      <c r="SL132" s="7"/>
      <c r="SM132" s="7"/>
      <c r="SN132" s="7"/>
      <c r="SO132" s="7"/>
      <c r="SP132" s="7"/>
      <c r="SQ132" s="7"/>
      <c r="SR132" s="7"/>
      <c r="SS132" s="7"/>
      <c r="ST132" s="7"/>
      <c r="SU132" s="7"/>
      <c r="SV132" s="7"/>
      <c r="SW132" s="7"/>
      <c r="SX132" s="7"/>
      <c r="SY132" s="7"/>
      <c r="SZ132" s="7"/>
      <c r="TA132" s="7"/>
      <c r="TB132" s="7"/>
      <c r="TC132" s="7"/>
      <c r="TD132" s="7"/>
      <c r="TE132" s="7"/>
      <c r="TF132" s="7"/>
      <c r="TG132" s="7"/>
      <c r="TH132" s="7"/>
      <c r="TI132" s="7"/>
      <c r="TJ132" s="7"/>
      <c r="TK132" s="7"/>
      <c r="TL132" s="7"/>
      <c r="TM132" s="7"/>
      <c r="TN132" s="7"/>
      <c r="TO132" s="7"/>
      <c r="TP132" s="7"/>
      <c r="TQ132" s="7"/>
      <c r="TR132" s="7"/>
      <c r="TS132" s="7"/>
      <c r="TT132" s="7"/>
      <c r="TU132" s="7"/>
      <c r="TV132" s="7"/>
      <c r="TW132" s="7"/>
      <c r="TX132" s="7"/>
      <c r="TY132" s="7"/>
      <c r="TZ132" s="7"/>
      <c r="UA132" s="7"/>
      <c r="UB132" s="7"/>
      <c r="UC132" s="7"/>
      <c r="UD132" s="7"/>
      <c r="UE132" s="7"/>
      <c r="UF132" s="7"/>
      <c r="UG132" s="7"/>
      <c r="UH132" s="7"/>
      <c r="UI132" s="7"/>
      <c r="UJ132" s="7"/>
      <c r="UK132" s="7"/>
      <c r="UL132" s="7"/>
      <c r="UM132" s="7"/>
      <c r="UN132" s="7"/>
      <c r="UO132" s="7"/>
      <c r="UP132" s="7"/>
      <c r="UQ132" s="7"/>
      <c r="UR132" s="7"/>
      <c r="US132" s="7"/>
      <c r="UT132" s="7"/>
      <c r="UU132" s="7"/>
      <c r="UV132" s="7"/>
      <c r="UW132" s="7"/>
      <c r="UX132" s="7"/>
      <c r="UY132" s="7"/>
      <c r="UZ132" s="7"/>
      <c r="VA132" s="7"/>
      <c r="VB132" s="7"/>
      <c r="VC132" s="7"/>
      <c r="VD132" s="7"/>
      <c r="VE132" s="7"/>
      <c r="VF132" s="7"/>
      <c r="VG132" s="7"/>
      <c r="VH132" s="7"/>
      <c r="VI132" s="7"/>
      <c r="VJ132" s="7"/>
      <c r="VK132" s="7"/>
      <c r="VL132" s="7"/>
      <c r="VM132" s="7"/>
      <c r="VN132" s="7"/>
      <c r="VO132" s="7"/>
      <c r="VP132" s="7"/>
      <c r="VQ132" s="7"/>
      <c r="VR132" s="7"/>
      <c r="VS132" s="7"/>
      <c r="VT132" s="7"/>
      <c r="VU132" s="7"/>
      <c r="VV132" s="7"/>
      <c r="VW132" s="7"/>
      <c r="VX132" s="7"/>
      <c r="VY132" s="7"/>
      <c r="VZ132" s="7"/>
      <c r="WA132" s="7"/>
      <c r="WB132" s="7"/>
      <c r="WC132" s="7"/>
      <c r="WD132" s="7"/>
      <c r="WE132" s="7"/>
      <c r="WF132" s="7"/>
      <c r="WG132" s="7"/>
      <c r="WH132" s="7"/>
      <c r="WI132" s="7"/>
      <c r="WJ132" s="7"/>
      <c r="WK132" s="7"/>
      <c r="WL132" s="7"/>
      <c r="WM132" s="7"/>
      <c r="WN132" s="7"/>
      <c r="WO132" s="7"/>
      <c r="WP132" s="7"/>
      <c r="WQ132" s="7"/>
      <c r="WR132" s="7"/>
      <c r="WS132" s="7"/>
      <c r="WT132" s="7"/>
      <c r="WU132" s="7"/>
      <c r="WV132" s="7"/>
      <c r="WW132" s="7"/>
      <c r="WX132" s="7"/>
      <c r="WY132" s="7"/>
      <c r="WZ132" s="7"/>
      <c r="XA132" s="7"/>
      <c r="XB132" s="7"/>
      <c r="XC132" s="7"/>
      <c r="XD132" s="7"/>
      <c r="XE132" s="7"/>
      <c r="XF132" s="7"/>
      <c r="XG132" s="7"/>
      <c r="XH132" s="7"/>
      <c r="XI132" s="7"/>
      <c r="XJ132" s="7"/>
      <c r="XK132" s="7"/>
      <c r="XL132" s="7"/>
      <c r="XM132" s="7"/>
      <c r="XN132" s="7"/>
      <c r="XO132" s="7"/>
      <c r="XP132" s="7"/>
      <c r="XQ132" s="7"/>
      <c r="XR132" s="7"/>
      <c r="XS132" s="7"/>
      <c r="XT132" s="7"/>
      <c r="XU132" s="7"/>
      <c r="XV132" s="7"/>
      <c r="XW132" s="7"/>
      <c r="XX132" s="7"/>
      <c r="XY132" s="7"/>
      <c r="XZ132" s="7"/>
      <c r="YA132" s="7"/>
      <c r="YB132" s="7"/>
      <c r="YC132" s="7"/>
      <c r="YD132" s="7"/>
      <c r="YE132" s="7"/>
      <c r="YF132" s="7"/>
      <c r="YG132" s="7"/>
      <c r="YH132" s="7"/>
      <c r="YI132" s="7"/>
      <c r="YJ132" s="7"/>
      <c r="YK132" s="7"/>
      <c r="YL132" s="7"/>
      <c r="YM132" s="7"/>
      <c r="YN132" s="7"/>
      <c r="YO132" s="7"/>
      <c r="YP132" s="7"/>
      <c r="YQ132" s="7"/>
      <c r="YR132" s="7"/>
      <c r="YS132" s="7"/>
      <c r="YT132" s="7"/>
      <c r="YU132" s="7"/>
      <c r="YV132" s="7"/>
      <c r="YW132" s="7"/>
      <c r="YX132" s="7"/>
      <c r="YY132" s="7"/>
      <c r="YZ132" s="7"/>
      <c r="ZA132" s="7"/>
      <c r="ZB132" s="7"/>
      <c r="ZC132" s="7"/>
      <c r="ZD132" s="7"/>
      <c r="ZE132" s="7"/>
      <c r="ZF132" s="7"/>
      <c r="ZG132" s="7"/>
      <c r="ZH132" s="7"/>
      <c r="ZI132" s="7"/>
      <c r="ZJ132" s="7"/>
      <c r="ZK132" s="7"/>
      <c r="ZL132" s="7"/>
      <c r="ZM132" s="7"/>
      <c r="ZN132" s="7"/>
      <c r="ZO132" s="7"/>
      <c r="ZP132" s="7"/>
      <c r="ZQ132" s="7"/>
      <c r="ZR132" s="7"/>
      <c r="ZS132" s="7"/>
      <c r="ZT132" s="7"/>
      <c r="ZU132" s="7"/>
      <c r="ZV132" s="7"/>
      <c r="ZW132" s="7"/>
      <c r="ZX132" s="7"/>
      <c r="ZY132" s="7"/>
      <c r="ZZ132" s="7"/>
      <c r="AAA132" s="7"/>
      <c r="AAB132" s="7"/>
      <c r="AAC132" s="7"/>
      <c r="AAD132" s="7"/>
      <c r="AAE132" s="7"/>
      <c r="AAF132" s="7"/>
      <c r="AAG132" s="7"/>
      <c r="AAH132" s="7"/>
      <c r="AAI132" s="7"/>
      <c r="AAJ132" s="7"/>
      <c r="AAK132" s="7"/>
      <c r="AAL132" s="7"/>
      <c r="AAM132" s="7"/>
      <c r="AAN132" s="7"/>
      <c r="AAO132" s="7"/>
      <c r="AAP132" s="7"/>
      <c r="AAQ132" s="7"/>
      <c r="AAR132" s="7"/>
      <c r="AAS132" s="7"/>
      <c r="AAT132" s="7"/>
      <c r="AAU132" s="7"/>
      <c r="AAV132" s="7"/>
      <c r="AAW132" s="7"/>
      <c r="AAX132" s="7"/>
      <c r="AAY132" s="7"/>
      <c r="AAZ132" s="7"/>
      <c r="ABA132" s="7"/>
      <c r="ABB132" s="7"/>
      <c r="ABC132" s="7"/>
      <c r="ABD132" s="7"/>
      <c r="ABE132" s="7"/>
      <c r="ABF132" s="7"/>
      <c r="ABG132" s="7"/>
      <c r="ABH132" s="7"/>
      <c r="ABI132" s="7"/>
      <c r="ABJ132" s="7"/>
      <c r="ABK132" s="7"/>
      <c r="ABL132" s="7"/>
      <c r="ABM132" s="7"/>
      <c r="ABN132" s="7"/>
      <c r="ABO132" s="7"/>
      <c r="ABP132" s="7"/>
      <c r="ABQ132" s="7"/>
      <c r="ABR132" s="7"/>
      <c r="ABS132" s="7"/>
      <c r="ABT132" s="7"/>
      <c r="ABU132" s="7"/>
      <c r="ABV132" s="7"/>
      <c r="ABW132" s="7"/>
      <c r="ABX132" s="7"/>
      <c r="ABY132" s="7"/>
      <c r="ABZ132" s="7"/>
      <c r="ACA132" s="7"/>
      <c r="ACB132" s="7"/>
      <c r="ACC132" s="7"/>
      <c r="ACD132" s="7"/>
      <c r="ACE132" s="7"/>
      <c r="ACF132" s="7"/>
      <c r="ACG132" s="7"/>
      <c r="ACH132" s="7"/>
      <c r="ACI132" s="7"/>
      <c r="ACJ132" s="7"/>
      <c r="ACK132" s="7"/>
      <c r="ACL132" s="7"/>
      <c r="ACM132" s="7"/>
      <c r="ACN132" s="7"/>
      <c r="ACO132" s="7"/>
      <c r="ACP132" s="7"/>
      <c r="ACQ132" s="7"/>
      <c r="ACR132" s="7"/>
      <c r="ACS132" s="7"/>
      <c r="ACT132" s="7"/>
      <c r="ACU132" s="7"/>
      <c r="ACV132" s="7"/>
      <c r="ACW132" s="7"/>
      <c r="ACX132" s="7"/>
      <c r="ACY132" s="7"/>
      <c r="ACZ132" s="7"/>
      <c r="ADA132" s="7"/>
      <c r="ADB132" s="7"/>
      <c r="ADC132" s="7"/>
      <c r="ADD132" s="7"/>
      <c r="ADE132" s="7"/>
      <c r="ADF132" s="7"/>
      <c r="ADG132" s="7"/>
      <c r="ADH132" s="7"/>
      <c r="ADI132" s="7"/>
      <c r="ADJ132" s="7"/>
      <c r="ADK132" s="7"/>
      <c r="ADL132" s="7"/>
      <c r="ADM132" s="7"/>
      <c r="ADN132" s="7"/>
      <c r="ADO132" s="7"/>
      <c r="ADP132" s="7"/>
      <c r="ADQ132" s="7"/>
      <c r="ADR132" s="7"/>
      <c r="ADS132" s="7"/>
      <c r="ADT132" s="7"/>
      <c r="ADU132" s="7"/>
      <c r="ADV132" s="7"/>
      <c r="ADW132" s="7"/>
      <c r="ADX132" s="7"/>
      <c r="ADY132" s="7"/>
      <c r="ADZ132" s="7"/>
      <c r="AEA132" s="7"/>
      <c r="AEB132" s="7"/>
      <c r="AEC132" s="7"/>
      <c r="AED132" s="7"/>
      <c r="AEE132" s="7"/>
      <c r="AEF132" s="7"/>
      <c r="AEG132" s="7"/>
      <c r="AEH132" s="7"/>
      <c r="AEI132" s="7"/>
      <c r="AEJ132" s="7"/>
      <c r="AEK132" s="7"/>
      <c r="AEL132" s="7"/>
      <c r="AEM132" s="7"/>
      <c r="AEN132" s="7"/>
      <c r="AEO132" s="7"/>
      <c r="AEP132" s="7"/>
      <c r="AEQ132" s="7"/>
      <c r="AER132" s="7"/>
      <c r="AES132" s="7"/>
      <c r="AET132" s="7"/>
      <c r="AEU132" s="7"/>
      <c r="AEV132" s="7"/>
      <c r="AEW132" s="7"/>
      <c r="AEX132" s="7"/>
      <c r="AEY132" s="7"/>
      <c r="AEZ132" s="7"/>
      <c r="AFA132" s="7"/>
      <c r="AFB132" s="7"/>
      <c r="AFC132" s="7"/>
      <c r="AFD132" s="7"/>
      <c r="AFE132" s="7"/>
      <c r="AFF132" s="7"/>
      <c r="AFG132" s="7"/>
      <c r="AFH132" s="7"/>
      <c r="AFI132" s="7"/>
      <c r="AFJ132" s="7"/>
      <c r="AFK132" s="7"/>
      <c r="AFL132" s="7"/>
      <c r="AFM132" s="7"/>
      <c r="AFN132" s="7"/>
      <c r="AFO132" s="7"/>
      <c r="AFP132" s="7"/>
      <c r="AFQ132" s="7"/>
      <c r="AFR132" s="7"/>
      <c r="AFS132" s="7"/>
      <c r="AFT132" s="7"/>
      <c r="AFU132" s="7"/>
      <c r="AFV132" s="7"/>
      <c r="AFW132" s="7"/>
      <c r="AFX132" s="7"/>
      <c r="AFY132" s="7"/>
      <c r="AFZ132" s="7"/>
      <c r="AGA132" s="7"/>
      <c r="AGB132" s="7"/>
      <c r="AGC132" s="7"/>
      <c r="AGD132" s="7"/>
      <c r="AGE132" s="7"/>
      <c r="AGF132" s="7"/>
      <c r="AGG132" s="7"/>
      <c r="AGH132" s="7"/>
      <c r="AGI132" s="7"/>
      <c r="AGJ132" s="7"/>
      <c r="AGK132" s="7"/>
      <c r="AGL132" s="7"/>
      <c r="AGM132" s="7"/>
      <c r="AGN132" s="7"/>
      <c r="AGO132" s="7"/>
      <c r="AGP132" s="7"/>
      <c r="AGQ132" s="7"/>
      <c r="AGR132" s="7"/>
      <c r="AGS132" s="7"/>
      <c r="AGT132" s="7"/>
      <c r="AGU132" s="7"/>
      <c r="AGV132" s="7"/>
      <c r="AGW132" s="7"/>
      <c r="AGX132" s="7"/>
      <c r="AGY132" s="7"/>
      <c r="AGZ132" s="7"/>
      <c r="AHA132" s="7"/>
      <c r="AHB132" s="7"/>
      <c r="AHC132" s="7"/>
      <c r="AHD132" s="7"/>
      <c r="AHE132" s="7"/>
      <c r="AHF132" s="7"/>
      <c r="AHG132" s="7"/>
      <c r="AHH132" s="7"/>
      <c r="AHI132" s="7"/>
      <c r="AHJ132" s="7"/>
      <c r="AHK132" s="7"/>
      <c r="AHL132" s="7"/>
      <c r="AHM132" s="7"/>
      <c r="AHN132" s="7"/>
      <c r="AHO132" s="7"/>
      <c r="AHP132" s="7"/>
      <c r="AHQ132" s="7"/>
      <c r="AHR132" s="7"/>
      <c r="AHS132" s="7"/>
      <c r="AHT132" s="7"/>
      <c r="AHU132" s="7"/>
      <c r="AHV132" s="7"/>
      <c r="AHW132" s="7"/>
      <c r="AHX132" s="7"/>
      <c r="AHY132" s="7"/>
      <c r="AHZ132" s="7"/>
      <c r="AIA132" s="7"/>
      <c r="AIB132" s="7"/>
      <c r="AIC132" s="7"/>
      <c r="AID132" s="7"/>
      <c r="AIE132" s="7"/>
      <c r="AIF132" s="7"/>
      <c r="AIG132" s="7"/>
      <c r="AIH132" s="7"/>
      <c r="AII132" s="7"/>
      <c r="AIJ132" s="7"/>
      <c r="AIK132" s="7"/>
      <c r="AIL132" s="7"/>
      <c r="AIM132" s="7"/>
      <c r="AIN132" s="7"/>
      <c r="AIO132" s="7"/>
      <c r="AIP132" s="7"/>
      <c r="AIQ132" s="7"/>
      <c r="AIR132" s="7"/>
      <c r="AIS132" s="7"/>
      <c r="AIT132" s="7"/>
      <c r="AIU132" s="7"/>
      <c r="AIV132" s="7"/>
      <c r="AIW132" s="7"/>
      <c r="AIX132" s="7"/>
      <c r="AIY132" s="7"/>
      <c r="AIZ132" s="7"/>
      <c r="AJA132" s="7"/>
      <c r="AJB132" s="7"/>
      <c r="AJC132" s="7"/>
      <c r="AJD132" s="7"/>
      <c r="AJE132" s="7"/>
      <c r="AJF132" s="7"/>
      <c r="AJG132" s="7"/>
      <c r="AJH132" s="7"/>
      <c r="AJI132" s="7"/>
      <c r="AJJ132" s="7"/>
      <c r="AJK132" s="7"/>
      <c r="AJL132" s="7"/>
      <c r="AJM132" s="7"/>
      <c r="AJN132" s="7"/>
      <c r="AJO132" s="7"/>
      <c r="AJP132" s="7"/>
      <c r="AJQ132" s="7"/>
      <c r="AJR132" s="7"/>
      <c r="AJS132" s="7"/>
      <c r="AJT132" s="7"/>
      <c r="AJU132" s="7"/>
      <c r="AJV132" s="7"/>
      <c r="AJW132" s="7"/>
      <c r="AJX132" s="7"/>
      <c r="AJY132" s="7"/>
      <c r="AJZ132" s="7"/>
      <c r="AKA132" s="7"/>
      <c r="AKB132" s="7"/>
      <c r="AKC132" s="7"/>
      <c r="AKD132" s="7"/>
      <c r="AKE132" s="7"/>
      <c r="AKF132" s="7"/>
      <c r="AKG132" s="7"/>
      <c r="AKH132" s="7"/>
      <c r="AKI132" s="7"/>
      <c r="AKJ132" s="7"/>
      <c r="AKK132" s="7"/>
      <c r="AKL132" s="7"/>
      <c r="AKM132" s="7"/>
      <c r="AKN132" s="7"/>
      <c r="AKO132" s="7"/>
      <c r="AKP132" s="7"/>
      <c r="AKQ132" s="7"/>
      <c r="AKR132" s="7"/>
      <c r="AKS132" s="7"/>
      <c r="AKT132" s="7"/>
      <c r="AKU132" s="7"/>
      <c r="AKV132" s="7"/>
      <c r="AKW132" s="7"/>
      <c r="AKX132" s="7"/>
      <c r="AKY132" s="7"/>
      <c r="AKZ132" s="7"/>
      <c r="ALA132" s="7"/>
      <c r="ALB132" s="7"/>
      <c r="ALC132" s="7"/>
      <c r="ALD132" s="7"/>
      <c r="ALE132" s="7"/>
      <c r="ALF132" s="7"/>
      <c r="ALG132" s="7"/>
      <c r="ALH132" s="7"/>
      <c r="ALI132" s="7"/>
      <c r="ALJ132" s="7"/>
      <c r="ALK132" s="7"/>
      <c r="ALL132" s="7"/>
      <c r="ALM132" s="7"/>
      <c r="ALN132" s="7"/>
      <c r="ALO132" s="7"/>
      <c r="ALP132" s="7"/>
      <c r="ALQ132" s="7"/>
      <c r="ALR132" s="7"/>
      <c r="ALS132" s="7"/>
      <c r="ALT132" s="7"/>
      <c r="ALU132" s="7"/>
      <c r="ALV132" s="7"/>
      <c r="ALW132" s="7"/>
      <c r="ALX132" s="7"/>
      <c r="ALY132" s="7"/>
      <c r="ALZ132" s="7"/>
      <c r="AMA132" s="7"/>
      <c r="AMB132" s="7"/>
      <c r="AMC132" s="7"/>
      <c r="AMD132" s="7"/>
      <c r="AME132" s="7"/>
      <c r="AMF132" s="7"/>
      <c r="AMG132" s="7"/>
      <c r="AMH132" s="7"/>
      <c r="AMI132" s="7"/>
      <c r="AMJ132" s="7"/>
      <c r="AMK132" s="7"/>
      <c r="AML132" s="7"/>
      <c r="AMM132" s="7"/>
      <c r="AMN132" s="7"/>
      <c r="AMO132" s="7"/>
      <c r="AMP132" s="7"/>
      <c r="AMQ132" s="7"/>
      <c r="AMR132" s="7"/>
      <c r="AMS132" s="7"/>
      <c r="AMT132" s="7"/>
      <c r="AMU132" s="7"/>
      <c r="AMV132" s="7"/>
      <c r="AMW132" s="7"/>
      <c r="AMX132" s="7"/>
      <c r="AMY132" s="7"/>
      <c r="AMZ132" s="7"/>
      <c r="ANA132" s="7"/>
      <c r="ANB132" s="7"/>
      <c r="ANC132" s="7"/>
      <c r="AND132" s="7"/>
      <c r="ANE132" s="7"/>
      <c r="ANF132" s="7"/>
      <c r="ANG132" s="7"/>
      <c r="ANH132" s="7"/>
      <c r="ANI132" s="7"/>
      <c r="ANJ132" s="7"/>
      <c r="ANK132" s="7"/>
      <c r="ANL132" s="7"/>
      <c r="ANM132" s="7"/>
      <c r="ANN132" s="7"/>
      <c r="ANO132" s="7"/>
      <c r="ANP132" s="7"/>
      <c r="ANQ132" s="7"/>
      <c r="ANR132" s="7"/>
      <c r="ANS132" s="7"/>
      <c r="ANT132" s="7"/>
      <c r="ANU132" s="7"/>
      <c r="ANV132" s="7"/>
      <c r="ANW132" s="7"/>
      <c r="ANX132" s="7"/>
      <c r="ANY132" s="7"/>
      <c r="ANZ132" s="7"/>
      <c r="AOA132" s="7"/>
      <c r="AOB132" s="7"/>
      <c r="AOC132" s="7"/>
      <c r="AOD132" s="7"/>
      <c r="AOE132" s="7"/>
      <c r="AOF132" s="7"/>
      <c r="AOG132" s="7"/>
      <c r="AOH132" s="7"/>
      <c r="AOI132" s="7"/>
      <c r="AOJ132" s="7"/>
      <c r="AOK132" s="7"/>
      <c r="AOL132" s="7"/>
      <c r="AOM132" s="7"/>
      <c r="AON132" s="7"/>
      <c r="AOO132" s="7"/>
      <c r="AOP132" s="7"/>
      <c r="AOQ132" s="7"/>
      <c r="AOR132" s="7"/>
      <c r="AOS132" s="7"/>
      <c r="AOT132" s="7"/>
      <c r="AOU132" s="7"/>
      <c r="AOV132" s="7"/>
      <c r="AOW132" s="7"/>
      <c r="AOX132" s="7"/>
      <c r="AOY132" s="7"/>
      <c r="AOZ132" s="7"/>
      <c r="APA132" s="7"/>
      <c r="APB132" s="7"/>
      <c r="APC132" s="7"/>
      <c r="APD132" s="7"/>
      <c r="APE132" s="7"/>
      <c r="APF132" s="7"/>
      <c r="APG132" s="7"/>
      <c r="APH132" s="7"/>
      <c r="API132" s="7"/>
      <c r="APJ132" s="7"/>
      <c r="APK132" s="7"/>
      <c r="APL132" s="7"/>
      <c r="APM132" s="7"/>
      <c r="APN132" s="7"/>
      <c r="APO132" s="7"/>
      <c r="APP132" s="7"/>
      <c r="APQ132" s="7"/>
      <c r="APR132" s="7"/>
      <c r="APS132" s="7"/>
      <c r="APT132" s="7"/>
      <c r="APU132" s="7"/>
      <c r="APV132" s="7"/>
      <c r="APW132" s="7"/>
      <c r="APX132" s="7"/>
      <c r="APY132" s="7"/>
      <c r="APZ132" s="7"/>
      <c r="AQA132" s="7"/>
      <c r="AQB132" s="7"/>
      <c r="AQC132" s="7"/>
      <c r="AQD132" s="7"/>
      <c r="AQE132" s="7"/>
      <c r="AQF132" s="7"/>
      <c r="AQG132" s="7"/>
      <c r="AQH132" s="7"/>
      <c r="AQI132" s="7"/>
      <c r="AQJ132" s="7"/>
      <c r="AQK132" s="7"/>
      <c r="AQL132" s="7"/>
      <c r="AQM132" s="7"/>
      <c r="AQN132" s="7"/>
      <c r="AQO132" s="7"/>
      <c r="AQP132" s="7"/>
      <c r="AQQ132" s="7"/>
      <c r="AQR132" s="7"/>
      <c r="AQS132" s="7"/>
      <c r="AQT132" s="7"/>
      <c r="AQU132" s="7"/>
      <c r="AQV132" s="7"/>
      <c r="AQW132" s="7"/>
      <c r="AQX132" s="7"/>
      <c r="AQY132" s="7"/>
      <c r="AQZ132" s="7"/>
      <c r="ARA132" s="7"/>
      <c r="ARB132" s="7"/>
      <c r="ARC132" s="7"/>
      <c r="ARD132" s="7"/>
      <c r="ARE132" s="7"/>
      <c r="ARF132" s="7"/>
      <c r="ARG132" s="7"/>
      <c r="ARH132" s="7"/>
      <c r="ARI132" s="7"/>
      <c r="ARJ132" s="7"/>
      <c r="ARK132" s="7"/>
      <c r="ARL132" s="7"/>
      <c r="ARM132" s="7"/>
      <c r="ARN132" s="7"/>
      <c r="ARO132" s="7"/>
      <c r="ARP132" s="7"/>
      <c r="ARQ132" s="7"/>
      <c r="ARR132" s="7"/>
      <c r="ARS132" s="7"/>
      <c r="ART132" s="7"/>
      <c r="ARU132" s="7"/>
      <c r="ARV132" s="7"/>
      <c r="ARW132" s="7"/>
      <c r="ARX132" s="7"/>
      <c r="ARY132" s="7"/>
      <c r="ARZ132" s="7"/>
      <c r="ASA132" s="7"/>
      <c r="ASB132" s="7"/>
      <c r="ASC132" s="7"/>
      <c r="ASD132" s="7"/>
      <c r="ASE132" s="7"/>
      <c r="ASF132" s="7"/>
      <c r="ASG132" s="7"/>
      <c r="ASH132" s="7"/>
      <c r="ASI132" s="7"/>
      <c r="ASJ132" s="7"/>
      <c r="ASK132" s="7"/>
      <c r="ASL132" s="7"/>
      <c r="ASM132" s="7"/>
      <c r="ASN132" s="7"/>
      <c r="ASO132" s="7"/>
      <c r="ASP132" s="7"/>
      <c r="ASQ132" s="7"/>
      <c r="ASR132" s="7"/>
      <c r="ASS132" s="7"/>
      <c r="AST132" s="7"/>
      <c r="ASU132" s="7"/>
      <c r="ASV132" s="7"/>
      <c r="ASW132" s="7"/>
      <c r="ASX132" s="7"/>
      <c r="ASY132" s="7"/>
      <c r="ASZ132" s="7"/>
      <c r="ATA132" s="7"/>
      <c r="ATB132" s="7"/>
      <c r="ATC132" s="7"/>
      <c r="ATD132" s="7"/>
      <c r="ATE132" s="7"/>
      <c r="ATF132" s="7"/>
      <c r="ATG132" s="7"/>
      <c r="ATH132" s="7"/>
      <c r="ATI132" s="7"/>
      <c r="ATJ132" s="7"/>
      <c r="ATK132" s="7"/>
      <c r="ATL132" s="7"/>
      <c r="ATM132" s="7"/>
      <c r="ATN132" s="7"/>
      <c r="ATO132" s="7"/>
      <c r="ATP132" s="7"/>
      <c r="ATQ132" s="7"/>
      <c r="ATR132" s="7"/>
      <c r="ATS132" s="7"/>
      <c r="ATT132" s="7"/>
      <c r="ATU132" s="7"/>
      <c r="ATV132" s="7"/>
      <c r="ATW132" s="7"/>
      <c r="ATX132" s="7"/>
      <c r="ATY132" s="7"/>
      <c r="ATZ132" s="7"/>
      <c r="AUA132" s="7"/>
      <c r="AUB132" s="7"/>
      <c r="AUC132" s="7"/>
      <c r="AUD132" s="7"/>
      <c r="AUE132" s="7"/>
      <c r="AUF132" s="7"/>
      <c r="AUG132" s="7"/>
      <c r="AUH132" s="7"/>
      <c r="AUI132" s="7"/>
      <c r="AUJ132" s="7"/>
      <c r="AUK132" s="7"/>
      <c r="AUL132" s="7"/>
      <c r="AUM132" s="7"/>
      <c r="AUN132" s="7"/>
      <c r="AUO132" s="7"/>
      <c r="AUP132" s="7"/>
      <c r="AUQ132" s="7"/>
      <c r="AUR132" s="7"/>
      <c r="AUS132" s="7"/>
      <c r="AUT132" s="7"/>
      <c r="AUU132" s="7"/>
      <c r="AUV132" s="7"/>
      <c r="AUW132" s="7"/>
      <c r="AUX132" s="7"/>
      <c r="AUY132" s="7"/>
      <c r="AUZ132" s="7"/>
      <c r="AVA132" s="7"/>
      <c r="AVB132" s="7"/>
      <c r="AVC132" s="7"/>
      <c r="AVD132" s="7"/>
      <c r="AVE132" s="7"/>
      <c r="AVF132" s="7"/>
      <c r="AVG132" s="7"/>
      <c r="AVH132" s="7"/>
      <c r="AVI132" s="7"/>
      <c r="AVJ132" s="7"/>
      <c r="AVK132" s="7"/>
      <c r="AVL132" s="7"/>
      <c r="AVM132" s="7"/>
      <c r="AVN132" s="7"/>
      <c r="AVO132" s="7"/>
      <c r="AVP132" s="7"/>
      <c r="AVQ132" s="7"/>
      <c r="AVR132" s="7"/>
      <c r="AVS132" s="7"/>
      <c r="AVT132" s="7"/>
      <c r="AVU132" s="7"/>
      <c r="AVV132" s="7"/>
      <c r="AVW132" s="7"/>
      <c r="AVX132" s="7"/>
      <c r="AVY132" s="7"/>
      <c r="AVZ132" s="7"/>
      <c r="AWA132" s="7"/>
      <c r="AWB132" s="7"/>
      <c r="AWC132" s="7"/>
      <c r="AWD132" s="7"/>
      <c r="AWE132" s="7"/>
      <c r="AWF132" s="7"/>
      <c r="AWG132" s="7"/>
      <c r="AWH132" s="7"/>
      <c r="AWI132" s="7"/>
      <c r="AWJ132" s="7"/>
      <c r="AWK132" s="7"/>
      <c r="AWL132" s="7"/>
      <c r="AWM132" s="7"/>
      <c r="AWN132" s="7"/>
      <c r="AWO132" s="7"/>
      <c r="AWP132" s="7"/>
      <c r="AWQ132" s="7"/>
      <c r="AWR132" s="7"/>
      <c r="AWS132" s="7"/>
      <c r="AWT132" s="7"/>
      <c r="AWU132" s="7"/>
      <c r="AWV132" s="7"/>
      <c r="AWW132" s="7"/>
      <c r="AWX132" s="7"/>
      <c r="AWY132" s="7"/>
      <c r="AWZ132" s="7"/>
      <c r="AXA132" s="7"/>
      <c r="AXB132" s="7"/>
      <c r="AXC132" s="7"/>
      <c r="AXD132" s="7"/>
      <c r="AXE132" s="7"/>
      <c r="AXF132" s="7"/>
      <c r="AXG132" s="7"/>
      <c r="AXH132" s="7"/>
      <c r="AXI132" s="7"/>
      <c r="AXJ132" s="7"/>
      <c r="AXK132" s="7"/>
      <c r="AXL132" s="7"/>
      <c r="AXM132" s="7"/>
      <c r="AXN132" s="7"/>
      <c r="AXO132" s="7"/>
      <c r="AXP132" s="7"/>
      <c r="AXQ132" s="7"/>
      <c r="AXR132" s="7"/>
      <c r="AXS132" s="7"/>
      <c r="AXT132" s="7"/>
      <c r="AXU132" s="7"/>
      <c r="AXV132" s="7"/>
      <c r="AXW132" s="7"/>
      <c r="AXX132" s="7"/>
      <c r="AXY132" s="7"/>
      <c r="AXZ132" s="7"/>
      <c r="AYA132" s="7"/>
      <c r="AYB132" s="7"/>
      <c r="AYC132" s="7"/>
      <c r="AYD132" s="7"/>
      <c r="AYE132" s="7"/>
      <c r="AYF132" s="7"/>
      <c r="AYG132" s="7"/>
      <c r="AYH132" s="7"/>
      <c r="AYI132" s="7"/>
      <c r="AYJ132" s="7"/>
      <c r="AYK132" s="7"/>
      <c r="AYL132" s="7"/>
      <c r="AYM132" s="7"/>
      <c r="AYN132" s="7"/>
      <c r="AYO132" s="7"/>
      <c r="AYP132" s="7"/>
      <c r="AYQ132" s="7"/>
      <c r="AYR132" s="7"/>
      <c r="AYS132" s="7"/>
      <c r="AYT132" s="7"/>
      <c r="AYU132" s="7"/>
      <c r="AYV132" s="7"/>
      <c r="AYW132" s="7"/>
      <c r="AYX132" s="7"/>
      <c r="AYY132" s="7"/>
      <c r="AYZ132" s="7"/>
      <c r="AZA132" s="7"/>
      <c r="AZB132" s="7"/>
      <c r="AZC132" s="7"/>
      <c r="AZD132" s="7"/>
      <c r="AZE132" s="7"/>
      <c r="AZF132" s="7"/>
      <c r="AZG132" s="7"/>
      <c r="AZH132" s="7"/>
      <c r="AZI132" s="7"/>
      <c r="AZJ132" s="7"/>
      <c r="AZK132" s="7"/>
      <c r="AZL132" s="7"/>
      <c r="AZM132" s="7"/>
      <c r="AZN132" s="7"/>
      <c r="AZO132" s="7"/>
      <c r="AZP132" s="7"/>
      <c r="AZQ132" s="7"/>
      <c r="AZR132" s="7"/>
      <c r="AZS132" s="7"/>
      <c r="AZT132" s="7"/>
      <c r="AZU132" s="7"/>
      <c r="AZV132" s="7"/>
      <c r="AZW132" s="7"/>
      <c r="AZX132" s="7"/>
      <c r="AZY132" s="7"/>
      <c r="AZZ132" s="7"/>
      <c r="BAA132" s="7"/>
      <c r="BAB132" s="7"/>
      <c r="BAC132" s="7"/>
      <c r="BAD132" s="7"/>
      <c r="BAE132" s="7"/>
      <c r="BAF132" s="7"/>
      <c r="BAG132" s="7"/>
      <c r="BAH132" s="7"/>
      <c r="BAI132" s="7"/>
      <c r="BAJ132" s="7"/>
      <c r="BAK132" s="7"/>
      <c r="BAL132" s="7"/>
      <c r="BAM132" s="7"/>
      <c r="BAN132" s="7"/>
      <c r="BAO132" s="7"/>
      <c r="BAP132" s="7"/>
      <c r="BAQ132" s="7"/>
      <c r="BAR132" s="7"/>
      <c r="BAS132" s="7"/>
      <c r="BAT132" s="7"/>
      <c r="BAU132" s="7"/>
      <c r="BAV132" s="7"/>
      <c r="BAW132" s="7"/>
      <c r="BAX132" s="7"/>
      <c r="BAY132" s="7"/>
      <c r="BAZ132" s="7"/>
      <c r="BBA132" s="7"/>
      <c r="BBB132" s="7"/>
      <c r="BBC132" s="7"/>
      <c r="BBD132" s="7"/>
      <c r="BBE132" s="7"/>
      <c r="BBF132" s="7"/>
      <c r="BBG132" s="7"/>
      <c r="BBH132" s="7"/>
      <c r="BBI132" s="7"/>
      <c r="BBJ132" s="7"/>
      <c r="BBK132" s="7"/>
      <c r="BBL132" s="7"/>
      <c r="BBM132" s="7"/>
      <c r="BBN132" s="7"/>
      <c r="BBO132" s="7"/>
      <c r="BBP132" s="7"/>
      <c r="BBQ132" s="7"/>
      <c r="BBR132" s="7"/>
      <c r="BBS132" s="7"/>
      <c r="BBT132" s="7"/>
      <c r="BBU132" s="7"/>
      <c r="BBV132" s="7"/>
      <c r="BBW132" s="7"/>
      <c r="BBX132" s="7"/>
      <c r="BBY132" s="7"/>
      <c r="BBZ132" s="7"/>
      <c r="BCA132" s="7"/>
      <c r="BCB132" s="7"/>
      <c r="BCC132" s="7"/>
      <c r="BCD132" s="7"/>
      <c r="BCE132" s="7"/>
      <c r="BCF132" s="7"/>
      <c r="BCG132" s="7"/>
      <c r="BCH132" s="7"/>
      <c r="BCI132" s="7"/>
      <c r="BCJ132" s="7"/>
      <c r="BCK132" s="7"/>
      <c r="BCL132" s="7"/>
      <c r="BCM132" s="7"/>
      <c r="BCN132" s="7"/>
      <c r="BCO132" s="7"/>
      <c r="BCP132" s="7"/>
      <c r="BCQ132" s="7"/>
      <c r="BCR132" s="7"/>
      <c r="BCS132" s="7"/>
      <c r="BCT132" s="7"/>
      <c r="BCU132" s="7"/>
      <c r="BCV132" s="7"/>
      <c r="BCW132" s="7"/>
      <c r="BCX132" s="7"/>
      <c r="BCY132" s="7"/>
      <c r="BCZ132" s="7"/>
      <c r="BDA132" s="7"/>
      <c r="BDB132" s="7"/>
      <c r="BDC132" s="7"/>
      <c r="BDD132" s="7"/>
      <c r="BDE132" s="7"/>
      <c r="BDF132" s="7"/>
      <c r="BDG132" s="7"/>
      <c r="BDH132" s="7"/>
      <c r="BDI132" s="7"/>
      <c r="BDJ132" s="7"/>
      <c r="BDK132" s="7"/>
      <c r="BDL132" s="7"/>
      <c r="BDM132" s="7"/>
      <c r="BDN132" s="7"/>
      <c r="BDO132" s="7"/>
      <c r="BDP132" s="7"/>
      <c r="BDQ132" s="7"/>
      <c r="BDR132" s="7"/>
      <c r="BDS132" s="7"/>
      <c r="BDT132" s="7"/>
      <c r="BDU132" s="7"/>
      <c r="BDV132" s="7"/>
      <c r="BDW132" s="7"/>
      <c r="BDX132" s="7"/>
      <c r="BDY132" s="7"/>
      <c r="BDZ132" s="7"/>
      <c r="BEA132" s="7"/>
      <c r="BEB132" s="7"/>
      <c r="BEC132" s="7"/>
      <c r="BED132" s="7"/>
      <c r="BEE132" s="7"/>
      <c r="BEF132" s="7"/>
      <c r="BEG132" s="7"/>
      <c r="BEH132" s="7"/>
      <c r="BEI132" s="7"/>
      <c r="BEJ132" s="7"/>
      <c r="BEK132" s="7"/>
      <c r="BEL132" s="7"/>
      <c r="BEM132" s="7"/>
      <c r="BEN132" s="7"/>
      <c r="BEO132" s="7"/>
      <c r="BEP132" s="7"/>
      <c r="BEQ132" s="7"/>
      <c r="BER132" s="7"/>
      <c r="BES132" s="7"/>
      <c r="BET132" s="7"/>
      <c r="BEU132" s="7"/>
      <c r="BEV132" s="7"/>
      <c r="BEW132" s="7"/>
      <c r="BEX132" s="7"/>
      <c r="BEY132" s="7"/>
      <c r="BEZ132" s="7"/>
      <c r="BFA132" s="7"/>
      <c r="BFB132" s="7"/>
      <c r="BFC132" s="7"/>
      <c r="BFD132" s="7"/>
      <c r="BFE132" s="7"/>
      <c r="BFF132" s="7"/>
      <c r="BFG132" s="7"/>
      <c r="BFH132" s="7"/>
      <c r="BFI132" s="7"/>
      <c r="BFJ132" s="7"/>
      <c r="BFK132" s="7"/>
      <c r="BFL132" s="7"/>
      <c r="BFM132" s="7"/>
      <c r="BFN132" s="7"/>
      <c r="BFO132" s="7"/>
      <c r="BFP132" s="7"/>
      <c r="BFQ132" s="7"/>
      <c r="BFR132" s="7"/>
      <c r="BFS132" s="7"/>
      <c r="BFT132" s="7"/>
      <c r="BFU132" s="7"/>
      <c r="BFV132" s="7"/>
      <c r="BFW132" s="7"/>
      <c r="BFX132" s="7"/>
      <c r="BFY132" s="7"/>
      <c r="BFZ132" s="7"/>
      <c r="BGA132" s="7"/>
      <c r="BGB132" s="7"/>
      <c r="BGC132" s="7"/>
      <c r="BGD132" s="7"/>
      <c r="BGE132" s="7"/>
      <c r="BGF132" s="7"/>
      <c r="BGG132" s="7"/>
      <c r="BGH132" s="7"/>
      <c r="BGI132" s="7"/>
      <c r="BGJ132" s="7"/>
      <c r="BGK132" s="7"/>
      <c r="BGL132" s="7"/>
      <c r="BGM132" s="7"/>
      <c r="BGN132" s="7"/>
      <c r="BGO132" s="7"/>
      <c r="BGP132" s="7"/>
      <c r="BGQ132" s="7"/>
      <c r="BGR132" s="7"/>
      <c r="BGS132" s="7"/>
      <c r="BGT132" s="7"/>
      <c r="BGU132" s="7"/>
      <c r="BGV132" s="7"/>
      <c r="BGW132" s="7"/>
      <c r="BGX132" s="7"/>
      <c r="BGY132" s="7"/>
      <c r="BGZ132" s="7"/>
      <c r="BHA132" s="7"/>
      <c r="BHB132" s="7"/>
      <c r="BHC132" s="7"/>
      <c r="BHD132" s="7"/>
      <c r="BHE132" s="7"/>
      <c r="BHF132" s="7"/>
      <c r="BHG132" s="7"/>
      <c r="BHH132" s="7"/>
      <c r="BHI132" s="7"/>
      <c r="BHJ132" s="7"/>
      <c r="BHK132" s="7"/>
      <c r="BHL132" s="7"/>
      <c r="BHM132" s="7"/>
      <c r="BHN132" s="7"/>
      <c r="BHO132" s="7"/>
      <c r="BHP132" s="7"/>
      <c r="BHQ132" s="7"/>
      <c r="BHR132" s="7"/>
      <c r="BHS132" s="7"/>
      <c r="BHT132" s="7"/>
      <c r="BHU132" s="7"/>
      <c r="BHV132" s="7"/>
      <c r="BHW132" s="7"/>
      <c r="BHX132" s="7"/>
      <c r="BHY132" s="7"/>
      <c r="BHZ132" s="7"/>
      <c r="BIA132" s="7"/>
      <c r="BIB132" s="7"/>
      <c r="BIC132" s="7"/>
      <c r="BID132" s="7"/>
      <c r="BIE132" s="7"/>
      <c r="BIF132" s="7"/>
      <c r="BIG132" s="7"/>
      <c r="BIH132" s="7"/>
      <c r="BII132" s="7"/>
      <c r="BIJ132" s="7"/>
      <c r="BIK132" s="7"/>
      <c r="BIL132" s="7"/>
      <c r="BIM132" s="7"/>
      <c r="BIN132" s="7"/>
      <c r="BIO132" s="7"/>
      <c r="BIP132" s="7"/>
      <c r="BIQ132" s="7"/>
      <c r="BIR132" s="7"/>
      <c r="BIS132" s="7"/>
      <c r="BIT132" s="7"/>
      <c r="BIU132" s="7"/>
      <c r="BIV132" s="7"/>
      <c r="BIW132" s="7"/>
      <c r="BIX132" s="7"/>
      <c r="BIY132" s="7"/>
      <c r="BIZ132" s="7"/>
      <c r="BJA132" s="7"/>
      <c r="BJB132" s="7"/>
      <c r="BJC132" s="7"/>
      <c r="BJD132" s="7"/>
      <c r="BJE132" s="7"/>
      <c r="BJF132" s="7"/>
      <c r="BJG132" s="7"/>
      <c r="BJH132" s="7"/>
      <c r="BJI132" s="7"/>
      <c r="BJJ132" s="7"/>
      <c r="BJK132" s="7"/>
      <c r="BJL132" s="7"/>
      <c r="BJM132" s="7"/>
      <c r="BJN132" s="7"/>
      <c r="BJO132" s="7"/>
      <c r="BJP132" s="7"/>
      <c r="BJQ132" s="7"/>
      <c r="BJR132" s="7"/>
      <c r="BJS132" s="7"/>
      <c r="BJT132" s="7"/>
      <c r="BJU132" s="7"/>
      <c r="BJV132" s="7"/>
      <c r="BJW132" s="7"/>
      <c r="BJX132" s="7"/>
      <c r="BJY132" s="7"/>
      <c r="BJZ132" s="7"/>
      <c r="BKA132" s="7"/>
      <c r="BKB132" s="7"/>
      <c r="BKC132" s="7"/>
      <c r="BKD132" s="7"/>
      <c r="BKE132" s="7"/>
      <c r="BKF132" s="7"/>
      <c r="BKG132" s="7"/>
      <c r="BKH132" s="7"/>
      <c r="BKI132" s="7"/>
      <c r="BKJ132" s="7"/>
      <c r="BKK132" s="7"/>
      <c r="BKL132" s="7"/>
      <c r="BKM132" s="7"/>
      <c r="BKN132" s="7"/>
      <c r="BKO132" s="7"/>
      <c r="BKP132" s="7"/>
      <c r="BKQ132" s="7"/>
      <c r="BKR132" s="7"/>
      <c r="BKS132" s="7"/>
      <c r="BKT132" s="7"/>
      <c r="BKU132" s="7"/>
      <c r="BKV132" s="7"/>
      <c r="BKW132" s="7"/>
      <c r="BKX132" s="7"/>
      <c r="BKY132" s="7"/>
      <c r="BKZ132" s="7"/>
      <c r="BLA132" s="7"/>
      <c r="BLB132" s="7"/>
      <c r="BLC132" s="7"/>
      <c r="BLD132" s="7"/>
      <c r="BLE132" s="7"/>
      <c r="BLF132" s="7"/>
      <c r="BLG132" s="7"/>
      <c r="BLH132" s="7"/>
      <c r="BLI132" s="7"/>
      <c r="BLJ132" s="7"/>
      <c r="BLK132" s="7"/>
      <c r="BLL132" s="7"/>
      <c r="BLM132" s="7"/>
      <c r="BLN132" s="7"/>
      <c r="BLO132" s="7"/>
      <c r="BLP132" s="7"/>
      <c r="BLQ132" s="7"/>
      <c r="BLR132" s="7"/>
      <c r="BLS132" s="7"/>
      <c r="BLT132" s="7"/>
      <c r="BLU132" s="7"/>
      <c r="BLV132" s="7"/>
      <c r="BLW132" s="7"/>
      <c r="BLX132" s="7"/>
      <c r="BLY132" s="7"/>
      <c r="BLZ132" s="7"/>
      <c r="BMA132" s="7"/>
      <c r="BMB132" s="7"/>
      <c r="BMC132" s="7"/>
      <c r="BMD132" s="7"/>
      <c r="BME132" s="7"/>
      <c r="BMF132" s="7"/>
      <c r="BMG132" s="7"/>
      <c r="BMH132" s="7"/>
      <c r="BMI132" s="7"/>
      <c r="BMJ132" s="7"/>
      <c r="BMK132" s="7"/>
      <c r="BML132" s="7"/>
      <c r="BMM132" s="7"/>
      <c r="BMN132" s="7"/>
      <c r="BMO132" s="7"/>
      <c r="BMP132" s="7"/>
      <c r="BMQ132" s="7"/>
      <c r="BMR132" s="7"/>
      <c r="BMS132" s="7"/>
      <c r="BMT132" s="7"/>
      <c r="BMU132" s="7"/>
      <c r="BMV132" s="7"/>
      <c r="BMW132" s="7"/>
      <c r="BMX132" s="7"/>
      <c r="BMY132" s="7"/>
      <c r="BMZ132" s="7"/>
      <c r="BNA132" s="7"/>
      <c r="BNB132" s="7"/>
      <c r="BNC132" s="7"/>
      <c r="BND132" s="7"/>
      <c r="BNE132" s="7"/>
      <c r="BNF132" s="7"/>
      <c r="BNG132" s="7"/>
      <c r="BNH132" s="7"/>
      <c r="BNI132" s="7"/>
      <c r="BNJ132" s="7"/>
      <c r="BNK132" s="7"/>
      <c r="BNL132" s="7"/>
      <c r="BNM132" s="7"/>
      <c r="BNN132" s="7"/>
      <c r="BNO132" s="7"/>
      <c r="BNP132" s="7"/>
      <c r="BNQ132" s="7"/>
      <c r="BNR132" s="7"/>
      <c r="BNS132" s="7"/>
      <c r="BNT132" s="7"/>
      <c r="BNU132" s="7"/>
      <c r="BNV132" s="7"/>
      <c r="BNW132" s="7"/>
      <c r="BNX132" s="7"/>
      <c r="BNY132" s="7"/>
      <c r="BNZ132" s="7"/>
      <c r="BOA132" s="7"/>
      <c r="BOB132" s="7"/>
      <c r="BOC132" s="7"/>
      <c r="BOD132" s="7"/>
      <c r="BOE132" s="7"/>
      <c r="BOF132" s="7"/>
      <c r="BOG132" s="7"/>
      <c r="BOH132" s="7"/>
      <c r="BOI132" s="7"/>
      <c r="BOJ132" s="7"/>
      <c r="BOK132" s="7"/>
      <c r="BOL132" s="7"/>
      <c r="BOM132" s="7"/>
      <c r="BON132" s="7"/>
      <c r="BOO132" s="7"/>
      <c r="BOP132" s="7"/>
      <c r="BOQ132" s="7"/>
      <c r="BOR132" s="7"/>
      <c r="BOS132" s="7"/>
      <c r="BOT132" s="7"/>
      <c r="BOU132" s="7"/>
      <c r="BOV132" s="7"/>
      <c r="BOW132" s="7"/>
      <c r="BOX132" s="7"/>
      <c r="BOY132" s="7"/>
      <c r="BOZ132" s="7"/>
      <c r="BPA132" s="7"/>
      <c r="BPB132" s="7"/>
      <c r="BPC132" s="7"/>
      <c r="BPD132" s="7"/>
      <c r="BPE132" s="7"/>
      <c r="BPF132" s="7"/>
      <c r="BPG132" s="7"/>
      <c r="BPH132" s="7"/>
      <c r="BPI132" s="7"/>
      <c r="BPJ132" s="7"/>
      <c r="BPK132" s="7"/>
      <c r="BPL132" s="7"/>
      <c r="BPM132" s="7"/>
      <c r="BPN132" s="7"/>
      <c r="BPO132" s="7"/>
      <c r="BPP132" s="7"/>
      <c r="BPQ132" s="7"/>
      <c r="BPR132" s="7"/>
      <c r="BPS132" s="7"/>
      <c r="BPT132" s="7"/>
      <c r="BPU132" s="7"/>
      <c r="BPV132" s="7"/>
      <c r="BPW132" s="7"/>
      <c r="BPX132" s="7"/>
      <c r="BPY132" s="7"/>
      <c r="BPZ132" s="7"/>
      <c r="BQA132" s="7"/>
      <c r="BQB132" s="7"/>
      <c r="BQC132" s="7"/>
      <c r="BQD132" s="7"/>
      <c r="BQE132" s="7"/>
      <c r="BQF132" s="7"/>
      <c r="BQG132" s="7"/>
      <c r="BQH132" s="7"/>
      <c r="BQI132" s="7"/>
      <c r="BQJ132" s="7"/>
      <c r="BQK132" s="7"/>
      <c r="BQL132" s="7"/>
      <c r="BQM132" s="7"/>
      <c r="BQN132" s="7"/>
      <c r="BQO132" s="7"/>
      <c r="BQP132" s="7"/>
      <c r="BQQ132" s="7"/>
      <c r="BQR132" s="7"/>
      <c r="BQS132" s="7"/>
      <c r="BQT132" s="7"/>
      <c r="BQU132" s="7"/>
      <c r="BQV132" s="7"/>
      <c r="BQW132" s="7"/>
      <c r="BQX132" s="7"/>
      <c r="BQY132" s="7"/>
      <c r="BQZ132" s="7"/>
      <c r="BRA132" s="7"/>
      <c r="BRB132" s="7"/>
      <c r="BRC132" s="7"/>
      <c r="BRD132" s="7"/>
      <c r="BRE132" s="7"/>
      <c r="BRF132" s="7"/>
      <c r="BRG132" s="7"/>
      <c r="BRH132" s="7"/>
      <c r="BRI132" s="7"/>
      <c r="BRJ132" s="7"/>
      <c r="BRK132" s="7"/>
      <c r="BRL132" s="7"/>
      <c r="BRM132" s="7"/>
      <c r="BRN132" s="7"/>
      <c r="BRO132" s="7"/>
      <c r="BRP132" s="7"/>
      <c r="BRQ132" s="7"/>
      <c r="BRR132" s="7"/>
      <c r="BRS132" s="7"/>
      <c r="BRT132" s="7"/>
      <c r="BRU132" s="7"/>
      <c r="BRV132" s="7"/>
      <c r="BRW132" s="7"/>
      <c r="BRX132" s="7"/>
      <c r="BRY132" s="7"/>
      <c r="BRZ132" s="7"/>
      <c r="BSA132" s="7"/>
      <c r="BSB132" s="7"/>
      <c r="BSC132" s="7"/>
      <c r="BSD132" s="7"/>
      <c r="BSE132" s="7"/>
      <c r="BSF132" s="7"/>
      <c r="BSG132" s="7"/>
      <c r="BSH132" s="7"/>
      <c r="BSI132" s="7"/>
      <c r="BSJ132" s="7"/>
      <c r="BSK132" s="7"/>
      <c r="BSL132" s="7"/>
      <c r="BSM132" s="7"/>
      <c r="BSN132" s="7"/>
      <c r="BSO132" s="7"/>
      <c r="BSP132" s="7"/>
      <c r="BSQ132" s="7"/>
      <c r="BSR132" s="7"/>
      <c r="BSS132" s="7"/>
      <c r="BST132" s="7"/>
      <c r="BSU132" s="7"/>
      <c r="BSV132" s="7"/>
      <c r="BSW132" s="7"/>
      <c r="BSX132" s="7"/>
      <c r="BSY132" s="7"/>
      <c r="BSZ132" s="7"/>
      <c r="BTA132" s="7"/>
      <c r="BTB132" s="7"/>
      <c r="BTC132" s="7"/>
      <c r="BTD132" s="7"/>
      <c r="BTE132" s="7"/>
      <c r="BTF132" s="7"/>
      <c r="BTG132" s="7"/>
      <c r="BTH132" s="7"/>
      <c r="BTI132" s="7"/>
      <c r="BTJ132" s="7"/>
      <c r="BTK132" s="7"/>
      <c r="BTL132" s="7"/>
      <c r="BTM132" s="7"/>
      <c r="BTN132" s="7"/>
      <c r="BTO132" s="7"/>
      <c r="BTP132" s="7"/>
      <c r="BTQ132" s="7"/>
      <c r="BTR132" s="7"/>
      <c r="BTS132" s="7"/>
      <c r="BTT132" s="7"/>
      <c r="BTU132" s="7"/>
      <c r="BTV132" s="7"/>
      <c r="BTW132" s="7"/>
      <c r="BTX132" s="7"/>
      <c r="BTY132" s="7"/>
      <c r="BTZ132" s="7"/>
      <c r="BUA132" s="7"/>
      <c r="BUB132" s="7"/>
      <c r="BUC132" s="7"/>
      <c r="BUD132" s="7"/>
      <c r="BUE132" s="7"/>
      <c r="BUF132" s="7"/>
      <c r="BUG132" s="7"/>
      <c r="BUH132" s="7"/>
      <c r="BUI132" s="7"/>
      <c r="BUJ132" s="7"/>
      <c r="BUK132" s="7"/>
      <c r="BUL132" s="7"/>
      <c r="BUM132" s="7"/>
      <c r="BUN132" s="7"/>
      <c r="BUO132" s="7"/>
      <c r="BUP132" s="7"/>
      <c r="BUQ132" s="7"/>
      <c r="BUR132" s="7"/>
      <c r="BUS132" s="7"/>
      <c r="BUT132" s="7"/>
      <c r="BUU132" s="7"/>
      <c r="BUV132" s="7"/>
      <c r="BUW132" s="7"/>
      <c r="BUX132" s="7"/>
      <c r="BUY132" s="7"/>
      <c r="BUZ132" s="7"/>
      <c r="BVA132" s="7"/>
      <c r="BVB132" s="7"/>
      <c r="BVC132" s="7"/>
      <c r="BVD132" s="7"/>
      <c r="BVE132" s="7"/>
      <c r="BVF132" s="7"/>
      <c r="BVG132" s="7"/>
      <c r="BVH132" s="7"/>
      <c r="BVI132" s="7"/>
      <c r="BVJ132" s="7"/>
      <c r="BVK132" s="7"/>
      <c r="BVL132" s="7"/>
      <c r="BVM132" s="7"/>
      <c r="BVN132" s="7"/>
      <c r="BVO132" s="7"/>
      <c r="BVP132" s="7"/>
      <c r="BVQ132" s="7"/>
      <c r="BVR132" s="7"/>
      <c r="BVS132" s="7"/>
      <c r="BVT132" s="7"/>
      <c r="BVU132" s="7"/>
      <c r="BVV132" s="7"/>
      <c r="BVW132" s="7"/>
      <c r="BVX132" s="7"/>
      <c r="BVY132" s="7"/>
      <c r="BVZ132" s="7"/>
      <c r="BWA132" s="7"/>
      <c r="BWB132" s="7"/>
      <c r="BWC132" s="7"/>
      <c r="BWD132" s="7"/>
      <c r="BWE132" s="7"/>
      <c r="BWF132" s="7"/>
      <c r="BWG132" s="7"/>
      <c r="BWH132" s="7"/>
      <c r="BWI132" s="7"/>
      <c r="BWJ132" s="7"/>
      <c r="BWK132" s="7"/>
      <c r="BWL132" s="7"/>
      <c r="BWM132" s="7"/>
      <c r="BWN132" s="7"/>
      <c r="BWO132" s="7"/>
      <c r="BWP132" s="7"/>
      <c r="BWQ132" s="7"/>
      <c r="BWR132" s="7"/>
      <c r="BWS132" s="7"/>
      <c r="BWT132" s="7"/>
      <c r="BWU132" s="7"/>
      <c r="BWV132" s="7"/>
      <c r="BWW132" s="7"/>
      <c r="BWX132" s="7"/>
      <c r="BWY132" s="7"/>
      <c r="BWZ132" s="7"/>
      <c r="BXA132" s="7"/>
      <c r="BXB132" s="7"/>
      <c r="BXC132" s="7"/>
      <c r="BXD132" s="7"/>
      <c r="BXE132" s="7"/>
      <c r="BXF132" s="7"/>
      <c r="BXG132" s="7"/>
      <c r="BXH132" s="7"/>
      <c r="BXI132" s="7"/>
      <c r="BXJ132" s="7"/>
      <c r="BXK132" s="7"/>
      <c r="BXL132" s="7"/>
      <c r="BXM132" s="7"/>
      <c r="BXN132" s="7"/>
      <c r="BXO132" s="7"/>
      <c r="BXP132" s="7"/>
      <c r="BXQ132" s="7"/>
      <c r="BXR132" s="7"/>
      <c r="BXS132" s="7"/>
      <c r="BXT132" s="7"/>
      <c r="BXU132" s="7"/>
      <c r="BXV132" s="7"/>
      <c r="BXW132" s="7"/>
      <c r="BXX132" s="7"/>
      <c r="BXY132" s="7"/>
      <c r="BXZ132" s="7"/>
      <c r="BYA132" s="7"/>
      <c r="BYB132" s="7"/>
      <c r="BYC132" s="7"/>
      <c r="BYD132" s="7"/>
      <c r="BYE132" s="7"/>
      <c r="BYF132" s="7"/>
      <c r="BYG132" s="7"/>
      <c r="BYH132" s="7"/>
      <c r="BYI132" s="7"/>
      <c r="BYJ132" s="7"/>
      <c r="BYK132" s="7"/>
      <c r="BYL132" s="7"/>
      <c r="BYM132" s="7"/>
      <c r="BYN132" s="7"/>
      <c r="BYO132" s="7"/>
      <c r="BYP132" s="7"/>
      <c r="BYQ132" s="7"/>
      <c r="BYR132" s="7"/>
      <c r="BYS132" s="7"/>
      <c r="BYT132" s="7"/>
      <c r="BYU132" s="7"/>
      <c r="BYV132" s="7"/>
      <c r="BYW132" s="7"/>
      <c r="BYX132" s="7"/>
      <c r="BYY132" s="7"/>
      <c r="BYZ132" s="7"/>
      <c r="BZA132" s="7"/>
      <c r="BZB132" s="7"/>
      <c r="BZC132" s="7"/>
      <c r="BZD132" s="7"/>
      <c r="BZE132" s="7"/>
      <c r="BZF132" s="7"/>
      <c r="BZG132" s="7"/>
      <c r="BZH132" s="7"/>
      <c r="BZI132" s="7"/>
      <c r="BZJ132" s="7"/>
      <c r="BZK132" s="7"/>
      <c r="BZL132" s="7"/>
      <c r="BZM132" s="7"/>
      <c r="BZN132" s="7"/>
      <c r="BZO132" s="7"/>
      <c r="BZP132" s="7"/>
      <c r="BZQ132" s="7"/>
      <c r="BZR132" s="7"/>
      <c r="BZS132" s="7"/>
      <c r="BZT132" s="7"/>
      <c r="BZU132" s="7"/>
      <c r="BZV132" s="7"/>
      <c r="BZW132" s="7"/>
      <c r="BZX132" s="7"/>
      <c r="BZY132" s="7"/>
      <c r="BZZ132" s="7"/>
      <c r="CAA132" s="7"/>
      <c r="CAB132" s="7"/>
      <c r="CAC132" s="7"/>
      <c r="CAD132" s="7"/>
      <c r="CAE132" s="7"/>
      <c r="CAF132" s="7"/>
      <c r="CAG132" s="7"/>
      <c r="CAH132" s="7"/>
      <c r="CAI132" s="7"/>
      <c r="CAJ132" s="7"/>
      <c r="CAK132" s="7"/>
      <c r="CAL132" s="7"/>
      <c r="CAM132" s="7"/>
      <c r="CAN132" s="7"/>
      <c r="CAO132" s="7"/>
      <c r="CAP132" s="7"/>
      <c r="CAQ132" s="7"/>
      <c r="CAR132" s="7"/>
      <c r="CAS132" s="7"/>
      <c r="CAT132" s="7"/>
      <c r="CAU132" s="7"/>
      <c r="CAV132" s="7"/>
      <c r="CAW132" s="7"/>
      <c r="CAX132" s="7"/>
      <c r="CAY132" s="7"/>
      <c r="CAZ132" s="7"/>
      <c r="CBA132" s="7"/>
      <c r="CBB132" s="7"/>
      <c r="CBC132" s="7"/>
      <c r="CBD132" s="7"/>
      <c r="CBE132" s="7"/>
      <c r="CBF132" s="7"/>
      <c r="CBG132" s="7"/>
      <c r="CBH132" s="7"/>
      <c r="CBI132" s="7"/>
      <c r="CBJ132" s="7"/>
      <c r="CBK132" s="7"/>
      <c r="CBL132" s="7"/>
      <c r="CBM132" s="7"/>
      <c r="CBN132" s="7"/>
      <c r="CBO132" s="7"/>
      <c r="CBP132" s="7"/>
      <c r="CBQ132" s="7"/>
      <c r="CBR132" s="7"/>
      <c r="CBS132" s="7"/>
      <c r="CBT132" s="7"/>
      <c r="CBU132" s="7"/>
      <c r="CBV132" s="7"/>
      <c r="CBW132" s="7"/>
      <c r="CBX132" s="7"/>
      <c r="CBY132" s="7"/>
      <c r="CBZ132" s="7"/>
      <c r="CCA132" s="7"/>
      <c r="CCB132" s="7"/>
      <c r="CCC132" s="7"/>
      <c r="CCD132" s="7"/>
      <c r="CCE132" s="7"/>
      <c r="CCF132" s="7"/>
      <c r="CCG132" s="7"/>
      <c r="CCH132" s="7"/>
      <c r="CCI132" s="7"/>
      <c r="CCJ132" s="7"/>
      <c r="CCK132" s="7"/>
      <c r="CCL132" s="7"/>
      <c r="CCM132" s="7"/>
      <c r="CCN132" s="7"/>
      <c r="CCO132" s="7"/>
      <c r="CCP132" s="7"/>
      <c r="CCQ132" s="7"/>
      <c r="CCR132" s="7"/>
      <c r="CCS132" s="7"/>
      <c r="CCT132" s="7"/>
      <c r="CCU132" s="7"/>
      <c r="CCV132" s="7"/>
      <c r="CCW132" s="7"/>
      <c r="CCX132" s="7"/>
      <c r="CCY132" s="7"/>
      <c r="CCZ132" s="7"/>
      <c r="CDA132" s="7"/>
      <c r="CDB132" s="7"/>
      <c r="CDC132" s="7"/>
      <c r="CDD132" s="7"/>
      <c r="CDE132" s="7"/>
      <c r="CDF132" s="7"/>
      <c r="CDG132" s="7"/>
      <c r="CDH132" s="7"/>
      <c r="CDI132" s="7"/>
      <c r="CDJ132" s="7"/>
      <c r="CDK132" s="7"/>
      <c r="CDL132" s="7"/>
      <c r="CDM132" s="7"/>
      <c r="CDN132" s="7"/>
      <c r="CDO132" s="7"/>
      <c r="CDP132" s="7"/>
      <c r="CDQ132" s="7"/>
      <c r="CDR132" s="7"/>
      <c r="CDS132" s="7"/>
      <c r="CDT132" s="7"/>
      <c r="CDU132" s="7"/>
      <c r="CDV132" s="7"/>
      <c r="CDW132" s="7"/>
      <c r="CDX132" s="7"/>
      <c r="CDY132" s="7"/>
      <c r="CDZ132" s="7"/>
      <c r="CEA132" s="7"/>
      <c r="CEB132" s="7"/>
      <c r="CEC132" s="7"/>
      <c r="CED132" s="7"/>
      <c r="CEE132" s="7"/>
      <c r="CEF132" s="7"/>
      <c r="CEG132" s="7"/>
      <c r="CEH132" s="7"/>
      <c r="CEI132" s="7"/>
      <c r="CEJ132" s="7"/>
      <c r="CEK132" s="7"/>
      <c r="CEL132" s="7"/>
      <c r="CEM132" s="7"/>
      <c r="CEN132" s="7"/>
      <c r="CEO132" s="7"/>
      <c r="CEP132" s="7"/>
      <c r="CEQ132" s="7"/>
      <c r="CER132" s="7"/>
      <c r="CES132" s="7"/>
      <c r="CET132" s="7"/>
      <c r="CEU132" s="7"/>
      <c r="CEV132" s="7"/>
      <c r="CEW132" s="7"/>
      <c r="CEX132" s="7"/>
      <c r="CEY132" s="7"/>
      <c r="CEZ132" s="7"/>
      <c r="CFA132" s="7"/>
      <c r="CFB132" s="7"/>
      <c r="CFC132" s="7"/>
      <c r="CFD132" s="7"/>
      <c r="CFE132" s="7"/>
      <c r="CFF132" s="7"/>
      <c r="CFG132" s="7"/>
      <c r="CFH132" s="7"/>
      <c r="CFI132" s="7"/>
      <c r="CFJ132" s="7"/>
      <c r="CFK132" s="7"/>
      <c r="CFL132" s="7"/>
      <c r="CFM132" s="7"/>
      <c r="CFN132" s="7"/>
      <c r="CFO132" s="7"/>
      <c r="CFP132" s="7"/>
      <c r="CFQ132" s="7"/>
      <c r="CFR132" s="7"/>
      <c r="CFS132" s="7"/>
      <c r="CFT132" s="7"/>
      <c r="CFU132" s="7"/>
      <c r="CFV132" s="7"/>
      <c r="CFW132" s="7"/>
      <c r="CFX132" s="7"/>
      <c r="CFY132" s="7"/>
      <c r="CFZ132" s="7"/>
      <c r="CGA132" s="7"/>
      <c r="CGB132" s="7"/>
      <c r="CGC132" s="7"/>
      <c r="CGD132" s="7"/>
      <c r="CGE132" s="7"/>
      <c r="CGF132" s="7"/>
      <c r="CGG132" s="7"/>
      <c r="CGH132" s="7"/>
      <c r="CGI132" s="7"/>
      <c r="CGJ132" s="7"/>
      <c r="CGK132" s="7"/>
      <c r="CGL132" s="7"/>
      <c r="CGM132" s="7"/>
      <c r="CGN132" s="7"/>
      <c r="CGO132" s="7"/>
      <c r="CGP132" s="7"/>
      <c r="CGQ132" s="7"/>
      <c r="CGR132" s="7"/>
      <c r="CGS132" s="7"/>
      <c r="CGT132" s="7"/>
      <c r="CGU132" s="7"/>
      <c r="CGV132" s="7"/>
      <c r="CGW132" s="7"/>
      <c r="CGX132" s="7"/>
      <c r="CGY132" s="7"/>
      <c r="CGZ132" s="7"/>
      <c r="CHA132" s="7"/>
      <c r="CHB132" s="7"/>
      <c r="CHC132" s="7"/>
      <c r="CHD132" s="7"/>
      <c r="CHE132" s="7"/>
      <c r="CHF132" s="7"/>
      <c r="CHG132" s="7"/>
      <c r="CHH132" s="7"/>
      <c r="CHI132" s="7"/>
      <c r="CHJ132" s="7"/>
      <c r="CHK132" s="7"/>
      <c r="CHL132" s="7"/>
      <c r="CHM132" s="7"/>
      <c r="CHN132" s="7"/>
      <c r="CHO132" s="7"/>
      <c r="CHP132" s="7"/>
      <c r="CHQ132" s="7"/>
      <c r="CHR132" s="7"/>
      <c r="CHS132" s="7"/>
      <c r="CHT132" s="7"/>
      <c r="CHU132" s="7"/>
      <c r="CHV132" s="7"/>
      <c r="CHW132" s="7"/>
      <c r="CHX132" s="7"/>
      <c r="CHY132" s="7"/>
      <c r="CHZ132" s="7"/>
      <c r="CIA132" s="7"/>
      <c r="CIB132" s="7"/>
      <c r="CIC132" s="7"/>
      <c r="CID132" s="7"/>
      <c r="CIE132" s="7"/>
      <c r="CIF132" s="7"/>
      <c r="CIG132" s="7"/>
      <c r="CIH132" s="7"/>
      <c r="CII132" s="7"/>
      <c r="CIJ132" s="7"/>
      <c r="CIK132" s="7"/>
      <c r="CIL132" s="7"/>
      <c r="CIM132" s="7"/>
      <c r="CIN132" s="7"/>
      <c r="CIO132" s="7"/>
      <c r="CIP132" s="7"/>
      <c r="CIQ132" s="7"/>
      <c r="CIR132" s="7"/>
      <c r="CIS132" s="7"/>
      <c r="CIT132" s="7"/>
      <c r="CIU132" s="7"/>
      <c r="CIV132" s="7"/>
      <c r="CIW132" s="7"/>
      <c r="CIX132" s="7"/>
      <c r="CIY132" s="7"/>
      <c r="CIZ132" s="7"/>
      <c r="CJA132" s="7"/>
      <c r="CJB132" s="7"/>
      <c r="CJC132" s="7"/>
      <c r="CJD132" s="7"/>
      <c r="CJE132" s="7"/>
      <c r="CJF132" s="7"/>
      <c r="CJG132" s="7"/>
      <c r="CJH132" s="7"/>
      <c r="CJI132" s="7"/>
      <c r="CJJ132" s="7"/>
      <c r="CJK132" s="7"/>
      <c r="CJL132" s="7"/>
      <c r="CJM132" s="7"/>
      <c r="CJN132" s="7"/>
      <c r="CJO132" s="7"/>
      <c r="CJP132" s="7"/>
      <c r="CJQ132" s="7"/>
      <c r="CJR132" s="7"/>
      <c r="CJS132" s="7"/>
      <c r="CJT132" s="7"/>
      <c r="CJU132" s="7"/>
      <c r="CJV132" s="7"/>
      <c r="CJW132" s="7"/>
      <c r="CJX132" s="7"/>
      <c r="CJY132" s="7"/>
      <c r="CJZ132" s="7"/>
      <c r="CKA132" s="7"/>
      <c r="CKB132" s="7"/>
      <c r="CKC132" s="7"/>
      <c r="CKD132" s="7"/>
      <c r="CKE132" s="7"/>
      <c r="CKF132" s="7"/>
      <c r="CKG132" s="7"/>
      <c r="CKH132" s="7"/>
      <c r="CKI132" s="7"/>
      <c r="CKJ132" s="7"/>
      <c r="CKK132" s="7"/>
      <c r="CKL132" s="7"/>
      <c r="CKM132" s="7"/>
      <c r="CKN132" s="7"/>
      <c r="CKO132" s="7"/>
      <c r="CKP132" s="7"/>
      <c r="CKQ132" s="7"/>
      <c r="CKR132" s="7"/>
      <c r="CKS132" s="7"/>
      <c r="CKT132" s="7"/>
      <c r="CKU132" s="7"/>
      <c r="CKV132" s="7"/>
      <c r="CKW132" s="7"/>
      <c r="CKX132" s="7"/>
      <c r="CKY132" s="7"/>
      <c r="CKZ132" s="7"/>
      <c r="CLA132" s="7"/>
      <c r="CLB132" s="7"/>
      <c r="CLC132" s="7"/>
      <c r="CLD132" s="7"/>
      <c r="CLE132" s="7"/>
      <c r="CLF132" s="7"/>
      <c r="CLG132" s="7"/>
      <c r="CLH132" s="7"/>
      <c r="CLI132" s="7"/>
      <c r="CLJ132" s="7"/>
      <c r="CLK132" s="7"/>
      <c r="CLL132" s="7"/>
      <c r="CLM132" s="7"/>
      <c r="CLN132" s="7"/>
      <c r="CLO132" s="7"/>
      <c r="CLP132" s="7"/>
      <c r="CLQ132" s="7"/>
      <c r="CLR132" s="7"/>
      <c r="CLS132" s="7"/>
      <c r="CLT132" s="7"/>
      <c r="CLU132" s="7"/>
      <c r="CLV132" s="7"/>
      <c r="CLW132" s="7"/>
      <c r="CLX132" s="7"/>
      <c r="CLY132" s="7"/>
      <c r="CLZ132" s="7"/>
      <c r="CMA132" s="7"/>
      <c r="CMB132" s="7"/>
      <c r="CMC132" s="7"/>
      <c r="CMD132" s="7"/>
      <c r="CME132" s="7"/>
      <c r="CMF132" s="7"/>
      <c r="CMG132" s="7"/>
      <c r="CMH132" s="7"/>
      <c r="CMI132" s="7"/>
      <c r="CMJ132" s="7"/>
      <c r="CMK132" s="7"/>
      <c r="CML132" s="7"/>
      <c r="CMM132" s="7"/>
      <c r="CMN132" s="7"/>
      <c r="CMO132" s="7"/>
      <c r="CMP132" s="7"/>
      <c r="CMQ132" s="7"/>
      <c r="CMR132" s="7"/>
      <c r="CMS132" s="7"/>
      <c r="CMT132" s="7"/>
      <c r="CMU132" s="7"/>
      <c r="CMV132" s="7"/>
      <c r="CMW132" s="7"/>
      <c r="CMX132" s="7"/>
      <c r="CMY132" s="7"/>
      <c r="CMZ132" s="7"/>
      <c r="CNA132" s="7"/>
      <c r="CNB132" s="7"/>
      <c r="CNC132" s="7"/>
      <c r="CND132" s="7"/>
      <c r="CNE132" s="7"/>
      <c r="CNF132" s="7"/>
      <c r="CNG132" s="7"/>
      <c r="CNH132" s="7"/>
      <c r="CNI132" s="7"/>
      <c r="CNJ132" s="7"/>
      <c r="CNK132" s="7"/>
      <c r="CNL132" s="7"/>
      <c r="CNM132" s="7"/>
      <c r="CNN132" s="7"/>
      <c r="CNO132" s="7"/>
      <c r="CNP132" s="7"/>
      <c r="CNQ132" s="7"/>
      <c r="CNR132" s="7"/>
      <c r="CNS132" s="7"/>
      <c r="CNT132" s="7"/>
      <c r="CNU132" s="7"/>
      <c r="CNV132" s="7"/>
      <c r="CNW132" s="7"/>
      <c r="CNX132" s="7"/>
      <c r="CNY132" s="7"/>
      <c r="CNZ132" s="7"/>
      <c r="COA132" s="7"/>
      <c r="COB132" s="7"/>
      <c r="COC132" s="7"/>
      <c r="COD132" s="7"/>
      <c r="COE132" s="7"/>
      <c r="COF132" s="7"/>
      <c r="COG132" s="7"/>
      <c r="COH132" s="7"/>
      <c r="COI132" s="7"/>
      <c r="COJ132" s="7"/>
      <c r="COK132" s="7"/>
      <c r="COL132" s="7"/>
      <c r="COM132" s="7"/>
      <c r="CON132" s="7"/>
      <c r="COO132" s="7"/>
      <c r="COP132" s="7"/>
      <c r="COQ132" s="7"/>
      <c r="COR132" s="7"/>
      <c r="COS132" s="7"/>
      <c r="COT132" s="7"/>
      <c r="COU132" s="7"/>
      <c r="COV132" s="7"/>
      <c r="COW132" s="7"/>
      <c r="COX132" s="7"/>
      <c r="COY132" s="7"/>
      <c r="COZ132" s="7"/>
      <c r="CPA132" s="7"/>
      <c r="CPB132" s="7"/>
      <c r="CPC132" s="7"/>
      <c r="CPD132" s="7"/>
      <c r="CPE132" s="7"/>
      <c r="CPF132" s="7"/>
      <c r="CPG132" s="7"/>
      <c r="CPH132" s="7"/>
      <c r="CPI132" s="7"/>
      <c r="CPJ132" s="7"/>
      <c r="CPK132" s="7"/>
      <c r="CPL132" s="7"/>
      <c r="CPM132" s="7"/>
      <c r="CPN132" s="7"/>
      <c r="CPO132" s="7"/>
      <c r="CPP132" s="7"/>
      <c r="CPQ132" s="7"/>
      <c r="CPR132" s="7"/>
      <c r="CPS132" s="7"/>
      <c r="CPT132" s="7"/>
      <c r="CPU132" s="7"/>
      <c r="CPV132" s="7"/>
      <c r="CPW132" s="7"/>
      <c r="CPX132" s="7"/>
      <c r="CPY132" s="7"/>
      <c r="CPZ132" s="7"/>
      <c r="CQA132" s="7"/>
      <c r="CQB132" s="7"/>
      <c r="CQC132" s="7"/>
      <c r="CQD132" s="7"/>
      <c r="CQE132" s="7"/>
      <c r="CQF132" s="7"/>
      <c r="CQG132" s="7"/>
      <c r="CQH132" s="7"/>
      <c r="CQI132" s="7"/>
      <c r="CQJ132" s="7"/>
      <c r="CQK132" s="7"/>
      <c r="CQL132" s="7"/>
      <c r="CQM132" s="7"/>
      <c r="CQN132" s="7"/>
      <c r="CQO132" s="7"/>
      <c r="CQP132" s="7"/>
      <c r="CQQ132" s="7"/>
      <c r="CQR132" s="7"/>
      <c r="CQS132" s="7"/>
      <c r="CQT132" s="7"/>
      <c r="CQU132" s="7"/>
      <c r="CQV132" s="7"/>
      <c r="CQW132" s="7"/>
      <c r="CQX132" s="7"/>
      <c r="CQY132" s="7"/>
      <c r="CQZ132" s="7"/>
      <c r="CRA132" s="7"/>
      <c r="CRB132" s="7"/>
      <c r="CRC132" s="7"/>
      <c r="CRD132" s="7"/>
      <c r="CRE132" s="7"/>
      <c r="CRF132" s="7"/>
      <c r="CRG132" s="7"/>
      <c r="CRH132" s="7"/>
      <c r="CRI132" s="7"/>
      <c r="CRJ132" s="7"/>
      <c r="CRK132" s="7"/>
      <c r="CRL132" s="7"/>
      <c r="CRM132" s="7"/>
      <c r="CRN132" s="7"/>
      <c r="CRO132" s="7"/>
      <c r="CRP132" s="7"/>
      <c r="CRQ132" s="7"/>
      <c r="CRR132" s="7"/>
      <c r="CRS132" s="7"/>
      <c r="CRT132" s="7"/>
      <c r="CRU132" s="7"/>
      <c r="CRV132" s="7"/>
      <c r="CRW132" s="7"/>
      <c r="CRX132" s="7"/>
      <c r="CRY132" s="7"/>
      <c r="CRZ132" s="7"/>
      <c r="CSA132" s="7"/>
      <c r="CSB132" s="7"/>
      <c r="CSC132" s="7"/>
      <c r="CSD132" s="7"/>
      <c r="CSE132" s="7"/>
      <c r="CSF132" s="7"/>
      <c r="CSG132" s="7"/>
      <c r="CSH132" s="7"/>
      <c r="CSI132" s="7"/>
      <c r="CSJ132" s="7"/>
      <c r="CSK132" s="7"/>
      <c r="CSL132" s="7"/>
      <c r="CSM132" s="7"/>
      <c r="CSN132" s="7"/>
      <c r="CSO132" s="7"/>
      <c r="CSP132" s="7"/>
      <c r="CSQ132" s="7"/>
      <c r="CSR132" s="7"/>
      <c r="CSS132" s="7"/>
      <c r="CST132" s="7"/>
      <c r="CSU132" s="7"/>
      <c r="CSV132" s="7"/>
      <c r="CSW132" s="7"/>
      <c r="CSX132" s="7"/>
      <c r="CSY132" s="7"/>
      <c r="CSZ132" s="7"/>
      <c r="CTA132" s="7"/>
      <c r="CTB132" s="7"/>
      <c r="CTC132" s="7"/>
      <c r="CTD132" s="7"/>
      <c r="CTE132" s="7"/>
      <c r="CTF132" s="7"/>
      <c r="CTG132" s="7"/>
      <c r="CTH132" s="7"/>
      <c r="CTI132" s="7"/>
      <c r="CTJ132" s="7"/>
      <c r="CTK132" s="7"/>
      <c r="CTL132" s="7"/>
      <c r="CTM132" s="7"/>
      <c r="CTN132" s="7"/>
      <c r="CTO132" s="7"/>
      <c r="CTP132" s="7"/>
      <c r="CTQ132" s="7"/>
      <c r="CTR132" s="7"/>
      <c r="CTS132" s="7"/>
      <c r="CTT132" s="7"/>
      <c r="CTU132" s="7"/>
      <c r="CTV132" s="7"/>
      <c r="CTW132" s="7"/>
      <c r="CTX132" s="7"/>
      <c r="CTY132" s="7"/>
      <c r="CTZ132" s="7"/>
      <c r="CUA132" s="7"/>
      <c r="CUB132" s="7"/>
      <c r="CUC132" s="7"/>
      <c r="CUD132" s="7"/>
      <c r="CUE132" s="7"/>
      <c r="CUF132" s="7"/>
      <c r="CUG132" s="7"/>
      <c r="CUH132" s="7"/>
      <c r="CUI132" s="7"/>
      <c r="CUJ132" s="7"/>
      <c r="CUK132" s="7"/>
      <c r="CUL132" s="7"/>
      <c r="CUM132" s="7"/>
      <c r="CUN132" s="7"/>
      <c r="CUO132" s="7"/>
      <c r="CUP132" s="7"/>
      <c r="CUQ132" s="7"/>
      <c r="CUR132" s="7"/>
      <c r="CUS132" s="7"/>
      <c r="CUT132" s="7"/>
      <c r="CUU132" s="7"/>
      <c r="CUV132" s="7"/>
      <c r="CUW132" s="7"/>
      <c r="CUX132" s="7"/>
      <c r="CUY132" s="7"/>
      <c r="CUZ132" s="7"/>
      <c r="CVA132" s="7"/>
      <c r="CVB132" s="7"/>
      <c r="CVC132" s="7"/>
      <c r="CVD132" s="7"/>
      <c r="CVE132" s="7"/>
      <c r="CVF132" s="7"/>
      <c r="CVG132" s="7"/>
      <c r="CVH132" s="7"/>
      <c r="CVI132" s="7"/>
      <c r="CVJ132" s="7"/>
      <c r="CVK132" s="7"/>
      <c r="CVL132" s="7"/>
      <c r="CVM132" s="7"/>
      <c r="CVN132" s="7"/>
      <c r="CVO132" s="7"/>
      <c r="CVP132" s="7"/>
      <c r="CVQ132" s="7"/>
      <c r="CVR132" s="7"/>
      <c r="CVS132" s="7"/>
      <c r="CVT132" s="7"/>
      <c r="CVU132" s="7"/>
      <c r="CVV132" s="7"/>
      <c r="CVW132" s="7"/>
      <c r="CVX132" s="7"/>
      <c r="CVY132" s="7"/>
      <c r="CVZ132" s="7"/>
      <c r="CWA132" s="7"/>
      <c r="CWB132" s="7"/>
      <c r="CWC132" s="7"/>
      <c r="CWD132" s="7"/>
      <c r="CWE132" s="7"/>
      <c r="CWF132" s="7"/>
      <c r="CWG132" s="7"/>
      <c r="CWH132" s="7"/>
      <c r="CWI132" s="7"/>
      <c r="CWJ132" s="7"/>
      <c r="CWK132" s="7"/>
      <c r="CWL132" s="7"/>
      <c r="CWM132" s="7"/>
      <c r="CWN132" s="7"/>
      <c r="CWO132" s="7"/>
      <c r="CWP132" s="7"/>
      <c r="CWQ132" s="7"/>
      <c r="CWR132" s="7"/>
      <c r="CWS132" s="7"/>
      <c r="CWT132" s="7"/>
      <c r="CWU132" s="7"/>
      <c r="CWV132" s="7"/>
      <c r="CWW132" s="7"/>
      <c r="CWX132" s="7"/>
      <c r="CWY132" s="7"/>
      <c r="CWZ132" s="7"/>
      <c r="CXA132" s="7"/>
      <c r="CXB132" s="7"/>
      <c r="CXC132" s="7"/>
      <c r="CXD132" s="7"/>
      <c r="CXE132" s="7"/>
      <c r="CXF132" s="7"/>
      <c r="CXG132" s="7"/>
      <c r="CXH132" s="7"/>
      <c r="CXI132" s="7"/>
      <c r="CXJ132" s="7"/>
      <c r="CXK132" s="7"/>
      <c r="CXL132" s="7"/>
      <c r="CXM132" s="7"/>
      <c r="CXN132" s="7"/>
      <c r="CXO132" s="7"/>
      <c r="CXP132" s="7"/>
      <c r="CXQ132" s="7"/>
      <c r="CXR132" s="7"/>
      <c r="CXS132" s="7"/>
      <c r="CXT132" s="7"/>
      <c r="CXU132" s="7"/>
      <c r="CXV132" s="7"/>
      <c r="CXW132" s="7"/>
      <c r="CXX132" s="7"/>
      <c r="CXY132" s="7"/>
      <c r="CXZ132" s="7"/>
      <c r="CYA132" s="7"/>
      <c r="CYB132" s="7"/>
      <c r="CYC132" s="7"/>
      <c r="CYD132" s="7"/>
      <c r="CYE132" s="7"/>
      <c r="CYF132" s="7"/>
      <c r="CYG132" s="7"/>
      <c r="CYH132" s="7"/>
      <c r="CYI132" s="7"/>
      <c r="CYJ132" s="7"/>
      <c r="CYK132" s="7"/>
      <c r="CYL132" s="7"/>
      <c r="CYM132" s="7"/>
      <c r="CYN132" s="7"/>
      <c r="CYO132" s="7"/>
      <c r="CYP132" s="7"/>
      <c r="CYQ132" s="7"/>
      <c r="CYR132" s="7"/>
      <c r="CYS132" s="7"/>
      <c r="CYT132" s="7"/>
      <c r="CYU132" s="7"/>
      <c r="CYV132" s="7"/>
      <c r="CYW132" s="7"/>
      <c r="CYX132" s="7"/>
      <c r="CYY132" s="7"/>
      <c r="CYZ132" s="7"/>
      <c r="CZA132" s="7"/>
      <c r="CZB132" s="7"/>
      <c r="CZC132" s="7"/>
      <c r="CZD132" s="7"/>
      <c r="CZE132" s="7"/>
      <c r="CZF132" s="7"/>
      <c r="CZG132" s="7"/>
      <c r="CZH132" s="7"/>
      <c r="CZI132" s="7"/>
      <c r="CZJ132" s="7"/>
      <c r="CZK132" s="7"/>
      <c r="CZL132" s="7"/>
      <c r="CZM132" s="7"/>
      <c r="CZN132" s="7"/>
      <c r="CZO132" s="7"/>
      <c r="CZP132" s="7"/>
      <c r="CZQ132" s="7"/>
      <c r="CZR132" s="7"/>
      <c r="CZS132" s="7"/>
      <c r="CZT132" s="7"/>
      <c r="CZU132" s="7"/>
      <c r="CZV132" s="7"/>
      <c r="CZW132" s="7"/>
      <c r="CZX132" s="7"/>
      <c r="CZY132" s="7"/>
      <c r="CZZ132" s="7"/>
      <c r="DAA132" s="7"/>
      <c r="DAB132" s="7"/>
      <c r="DAC132" s="7"/>
      <c r="DAD132" s="7"/>
      <c r="DAE132" s="7"/>
      <c r="DAF132" s="7"/>
      <c r="DAG132" s="7"/>
      <c r="DAH132" s="7"/>
      <c r="DAI132" s="7"/>
      <c r="DAJ132" s="7"/>
      <c r="DAK132" s="7"/>
      <c r="DAL132" s="7"/>
      <c r="DAM132" s="7"/>
      <c r="DAN132" s="7"/>
      <c r="DAO132" s="7"/>
      <c r="DAP132" s="7"/>
      <c r="DAQ132" s="7"/>
      <c r="DAR132" s="7"/>
      <c r="DAS132" s="7"/>
      <c r="DAT132" s="7"/>
      <c r="DAU132" s="7"/>
      <c r="DAV132" s="7"/>
      <c r="DAW132" s="7"/>
      <c r="DAX132" s="7"/>
      <c r="DAY132" s="7"/>
      <c r="DAZ132" s="7"/>
      <c r="DBA132" s="7"/>
      <c r="DBB132" s="7"/>
      <c r="DBC132" s="7"/>
      <c r="DBD132" s="7"/>
      <c r="DBE132" s="7"/>
      <c r="DBF132" s="7"/>
      <c r="DBG132" s="7"/>
      <c r="DBH132" s="7"/>
      <c r="DBI132" s="7"/>
      <c r="DBJ132" s="7"/>
      <c r="DBK132" s="7"/>
      <c r="DBL132" s="7"/>
      <c r="DBM132" s="7"/>
      <c r="DBN132" s="7"/>
      <c r="DBO132" s="7"/>
      <c r="DBP132" s="7"/>
      <c r="DBQ132" s="7"/>
      <c r="DBR132" s="7"/>
      <c r="DBS132" s="7"/>
      <c r="DBT132" s="7"/>
      <c r="DBU132" s="7"/>
      <c r="DBV132" s="7"/>
      <c r="DBW132" s="7"/>
      <c r="DBX132" s="7"/>
      <c r="DBY132" s="7"/>
      <c r="DBZ132" s="7"/>
      <c r="DCA132" s="7"/>
      <c r="DCB132" s="7"/>
      <c r="DCC132" s="7"/>
      <c r="DCD132" s="7"/>
      <c r="DCE132" s="7"/>
      <c r="DCF132" s="7"/>
      <c r="DCG132" s="7"/>
      <c r="DCH132" s="7"/>
      <c r="DCI132" s="7"/>
      <c r="DCJ132" s="7"/>
      <c r="DCK132" s="7"/>
      <c r="DCL132" s="7"/>
      <c r="DCM132" s="7"/>
      <c r="DCN132" s="7"/>
      <c r="DCO132" s="7"/>
      <c r="DCP132" s="7"/>
      <c r="DCQ132" s="7"/>
      <c r="DCR132" s="7"/>
      <c r="DCS132" s="7"/>
      <c r="DCT132" s="7"/>
      <c r="DCU132" s="7"/>
      <c r="DCV132" s="7"/>
      <c r="DCW132" s="7"/>
      <c r="DCX132" s="7"/>
      <c r="DCY132" s="7"/>
      <c r="DCZ132" s="7"/>
      <c r="DDA132" s="7"/>
      <c r="DDB132" s="7"/>
      <c r="DDC132" s="7"/>
      <c r="DDD132" s="7"/>
      <c r="DDE132" s="7"/>
      <c r="DDF132" s="7"/>
      <c r="DDG132" s="7"/>
      <c r="DDH132" s="7"/>
      <c r="DDI132" s="7"/>
      <c r="DDJ132" s="7"/>
      <c r="DDK132" s="7"/>
      <c r="DDL132" s="7"/>
      <c r="DDM132" s="7"/>
      <c r="DDN132" s="7"/>
      <c r="DDO132" s="7"/>
      <c r="DDP132" s="7"/>
      <c r="DDQ132" s="7"/>
      <c r="DDR132" s="7"/>
      <c r="DDS132" s="7"/>
      <c r="DDT132" s="7"/>
      <c r="DDU132" s="7"/>
      <c r="DDV132" s="7"/>
      <c r="DDW132" s="7"/>
      <c r="DDX132" s="7"/>
      <c r="DDY132" s="7"/>
      <c r="DDZ132" s="7"/>
      <c r="DEA132" s="7"/>
      <c r="DEB132" s="7"/>
      <c r="DEC132" s="7"/>
      <c r="DED132" s="7"/>
      <c r="DEE132" s="7"/>
      <c r="DEF132" s="7"/>
      <c r="DEG132" s="7"/>
      <c r="DEH132" s="7"/>
      <c r="DEI132" s="7"/>
      <c r="DEJ132" s="7"/>
      <c r="DEK132" s="7"/>
      <c r="DEL132" s="7"/>
      <c r="DEM132" s="7"/>
      <c r="DEN132" s="7"/>
      <c r="DEO132" s="7"/>
      <c r="DEP132" s="7"/>
      <c r="DEQ132" s="7"/>
      <c r="DER132" s="7"/>
      <c r="DES132" s="7"/>
      <c r="DET132" s="7"/>
      <c r="DEU132" s="7"/>
      <c r="DEV132" s="7"/>
      <c r="DEW132" s="7"/>
      <c r="DEX132" s="7"/>
      <c r="DEY132" s="7"/>
      <c r="DEZ132" s="7"/>
      <c r="DFA132" s="7"/>
      <c r="DFB132" s="7"/>
      <c r="DFC132" s="7"/>
      <c r="DFD132" s="7"/>
      <c r="DFE132" s="7"/>
      <c r="DFF132" s="7"/>
      <c r="DFG132" s="7"/>
      <c r="DFH132" s="7"/>
      <c r="DFI132" s="7"/>
      <c r="DFJ132" s="7"/>
      <c r="DFK132" s="7"/>
      <c r="DFL132" s="7"/>
      <c r="DFM132" s="7"/>
      <c r="DFN132" s="7"/>
      <c r="DFO132" s="7"/>
      <c r="DFP132" s="7"/>
      <c r="DFQ132" s="7"/>
      <c r="DFR132" s="7"/>
      <c r="DFS132" s="7"/>
      <c r="DFT132" s="7"/>
      <c r="DFU132" s="7"/>
      <c r="DFV132" s="7"/>
      <c r="DFW132" s="7"/>
      <c r="DFX132" s="7"/>
      <c r="DFY132" s="7"/>
      <c r="DFZ132" s="7"/>
      <c r="DGA132" s="7"/>
      <c r="DGB132" s="7"/>
      <c r="DGC132" s="7"/>
      <c r="DGD132" s="7"/>
      <c r="DGE132" s="7"/>
      <c r="DGF132" s="7"/>
      <c r="DGG132" s="7"/>
      <c r="DGH132" s="7"/>
      <c r="DGI132" s="7"/>
      <c r="DGJ132" s="7"/>
      <c r="DGK132" s="7"/>
      <c r="DGL132" s="7"/>
      <c r="DGM132" s="7"/>
      <c r="DGN132" s="7"/>
      <c r="DGO132" s="7"/>
      <c r="DGP132" s="7"/>
      <c r="DGQ132" s="7"/>
      <c r="DGR132" s="7"/>
      <c r="DGS132" s="7"/>
      <c r="DGT132" s="7"/>
      <c r="DGU132" s="7"/>
      <c r="DGV132" s="7"/>
      <c r="DGW132" s="7"/>
      <c r="DGX132" s="7"/>
      <c r="DGY132" s="7"/>
      <c r="DGZ132" s="7"/>
      <c r="DHA132" s="7"/>
      <c r="DHB132" s="7"/>
      <c r="DHC132" s="7"/>
      <c r="DHD132" s="7"/>
      <c r="DHE132" s="7"/>
      <c r="DHF132" s="7"/>
      <c r="DHG132" s="7"/>
      <c r="DHH132" s="7"/>
      <c r="DHI132" s="7"/>
      <c r="DHJ132" s="7"/>
      <c r="DHK132" s="7"/>
      <c r="DHL132" s="7"/>
      <c r="DHM132" s="7"/>
      <c r="DHN132" s="7"/>
      <c r="DHO132" s="7"/>
      <c r="DHP132" s="7"/>
      <c r="DHQ132" s="7"/>
      <c r="DHR132" s="7"/>
      <c r="DHS132" s="7"/>
      <c r="DHT132" s="7"/>
      <c r="DHU132" s="7"/>
      <c r="DHV132" s="7"/>
      <c r="DHW132" s="7"/>
      <c r="DHX132" s="7"/>
      <c r="DHY132" s="7"/>
      <c r="DHZ132" s="7"/>
      <c r="DIA132" s="7"/>
      <c r="DIB132" s="7"/>
      <c r="DIC132" s="7"/>
      <c r="DID132" s="7"/>
      <c r="DIE132" s="7"/>
      <c r="DIF132" s="7"/>
      <c r="DIG132" s="7"/>
      <c r="DIH132" s="7"/>
      <c r="DII132" s="7"/>
      <c r="DIJ132" s="7"/>
      <c r="DIK132" s="7"/>
      <c r="DIL132" s="7"/>
      <c r="DIM132" s="7"/>
      <c r="DIN132" s="7"/>
      <c r="DIO132" s="7"/>
      <c r="DIP132" s="7"/>
      <c r="DIQ132" s="7"/>
      <c r="DIR132" s="7"/>
      <c r="DIS132" s="7"/>
      <c r="DIT132" s="7"/>
      <c r="DIU132" s="7"/>
      <c r="DIV132" s="7"/>
      <c r="DIW132" s="7"/>
      <c r="DIX132" s="7"/>
      <c r="DIY132" s="7"/>
      <c r="DIZ132" s="7"/>
      <c r="DJA132" s="7"/>
      <c r="DJB132" s="7"/>
      <c r="DJC132" s="7"/>
      <c r="DJD132" s="7"/>
      <c r="DJE132" s="7"/>
      <c r="DJF132" s="7"/>
      <c r="DJG132" s="7"/>
      <c r="DJH132" s="7"/>
      <c r="DJI132" s="7"/>
      <c r="DJJ132" s="7"/>
      <c r="DJK132" s="7"/>
      <c r="DJL132" s="7"/>
      <c r="DJM132" s="7"/>
      <c r="DJN132" s="7"/>
      <c r="DJO132" s="7"/>
      <c r="DJP132" s="7"/>
      <c r="DJQ132" s="7"/>
      <c r="DJR132" s="7"/>
      <c r="DJS132" s="7"/>
      <c r="DJT132" s="7"/>
      <c r="DJU132" s="7"/>
      <c r="DJV132" s="7"/>
      <c r="DJW132" s="7"/>
      <c r="DJX132" s="7"/>
      <c r="DJY132" s="7"/>
      <c r="DJZ132" s="7"/>
      <c r="DKA132" s="7"/>
      <c r="DKB132" s="7"/>
      <c r="DKC132" s="7"/>
      <c r="DKD132" s="7"/>
      <c r="DKE132" s="7"/>
      <c r="DKF132" s="7"/>
      <c r="DKG132" s="7"/>
      <c r="DKH132" s="7"/>
      <c r="DKI132" s="7"/>
      <c r="DKJ132" s="7"/>
      <c r="DKK132" s="7"/>
      <c r="DKL132" s="7"/>
      <c r="DKM132" s="7"/>
      <c r="DKN132" s="7"/>
      <c r="DKO132" s="7"/>
      <c r="DKP132" s="7"/>
      <c r="DKQ132" s="7"/>
      <c r="DKR132" s="7"/>
      <c r="DKS132" s="7"/>
      <c r="DKT132" s="7"/>
      <c r="DKU132" s="7"/>
      <c r="DKV132" s="7"/>
      <c r="DKW132" s="7"/>
      <c r="DKX132" s="7"/>
      <c r="DKY132" s="7"/>
      <c r="DKZ132" s="7"/>
      <c r="DLA132" s="7"/>
      <c r="DLB132" s="7"/>
      <c r="DLC132" s="7"/>
      <c r="DLD132" s="7"/>
      <c r="DLE132" s="7"/>
      <c r="DLF132" s="7"/>
      <c r="DLG132" s="7"/>
      <c r="DLH132" s="7"/>
      <c r="DLI132" s="7"/>
      <c r="DLJ132" s="7"/>
      <c r="DLK132" s="7"/>
      <c r="DLL132" s="7"/>
      <c r="DLM132" s="7"/>
      <c r="DLN132" s="7"/>
      <c r="DLO132" s="7"/>
      <c r="DLP132" s="7"/>
      <c r="DLQ132" s="7"/>
      <c r="DLR132" s="7"/>
      <c r="DLS132" s="7"/>
      <c r="DLT132" s="7"/>
      <c r="DLU132" s="7"/>
      <c r="DLV132" s="7"/>
      <c r="DLW132" s="7"/>
      <c r="DLX132" s="7"/>
      <c r="DLY132" s="7"/>
      <c r="DLZ132" s="7"/>
      <c r="DMA132" s="7"/>
      <c r="DMB132" s="7"/>
      <c r="DMC132" s="7"/>
      <c r="DMD132" s="7"/>
      <c r="DME132" s="7"/>
      <c r="DMF132" s="7"/>
      <c r="DMG132" s="7"/>
      <c r="DMH132" s="7"/>
      <c r="DMI132" s="7"/>
      <c r="DMJ132" s="7"/>
      <c r="DMK132" s="7"/>
      <c r="DML132" s="7"/>
      <c r="DMM132" s="7"/>
      <c r="DMN132" s="7"/>
      <c r="DMO132" s="7"/>
      <c r="DMP132" s="7"/>
      <c r="DMQ132" s="7"/>
      <c r="DMR132" s="7"/>
      <c r="DMS132" s="7"/>
      <c r="DMT132" s="7"/>
      <c r="DMU132" s="7"/>
      <c r="DMV132" s="7"/>
      <c r="DMW132" s="7"/>
      <c r="DMX132" s="7"/>
      <c r="DMY132" s="7"/>
      <c r="DMZ132" s="7"/>
      <c r="DNA132" s="7"/>
      <c r="DNB132" s="7"/>
      <c r="DNC132" s="7"/>
      <c r="DND132" s="7"/>
      <c r="DNE132" s="7"/>
      <c r="DNF132" s="7"/>
      <c r="DNG132" s="7"/>
      <c r="DNH132" s="7"/>
      <c r="DNI132" s="7"/>
      <c r="DNJ132" s="7"/>
      <c r="DNK132" s="7"/>
      <c r="DNL132" s="7"/>
      <c r="DNM132" s="7"/>
      <c r="DNN132" s="7"/>
      <c r="DNO132" s="7"/>
      <c r="DNP132" s="7"/>
      <c r="DNQ132" s="7"/>
      <c r="DNR132" s="7"/>
      <c r="DNS132" s="7"/>
      <c r="DNT132" s="7"/>
      <c r="DNU132" s="7"/>
      <c r="DNV132" s="7"/>
      <c r="DNW132" s="7"/>
      <c r="DNX132" s="7"/>
      <c r="DNY132" s="7"/>
      <c r="DNZ132" s="7"/>
      <c r="DOA132" s="7"/>
      <c r="DOB132" s="7"/>
      <c r="DOC132" s="7"/>
      <c r="DOD132" s="7"/>
      <c r="DOE132" s="7"/>
      <c r="DOF132" s="7"/>
      <c r="DOG132" s="7"/>
      <c r="DOH132" s="7"/>
      <c r="DOI132" s="7"/>
      <c r="DOJ132" s="7"/>
      <c r="DOK132" s="7"/>
      <c r="DOL132" s="7"/>
      <c r="DOM132" s="7"/>
      <c r="DON132" s="7"/>
      <c r="DOO132" s="7"/>
      <c r="DOP132" s="7"/>
      <c r="DOQ132" s="7"/>
      <c r="DOR132" s="7"/>
      <c r="DOS132" s="7"/>
      <c r="DOT132" s="7"/>
      <c r="DOU132" s="7"/>
      <c r="DOV132" s="7"/>
      <c r="DOW132" s="7"/>
      <c r="DOX132" s="7"/>
      <c r="DOY132" s="7"/>
      <c r="DOZ132" s="7"/>
      <c r="DPA132" s="7"/>
      <c r="DPB132" s="7"/>
      <c r="DPC132" s="7"/>
      <c r="DPD132" s="7"/>
      <c r="DPE132" s="7"/>
      <c r="DPF132" s="7"/>
      <c r="DPG132" s="7"/>
      <c r="DPH132" s="7"/>
      <c r="DPI132" s="7"/>
      <c r="DPJ132" s="7"/>
      <c r="DPK132" s="7"/>
      <c r="DPL132" s="7"/>
      <c r="DPM132" s="7"/>
      <c r="DPN132" s="7"/>
      <c r="DPO132" s="7"/>
      <c r="DPP132" s="7"/>
      <c r="DPQ132" s="7"/>
      <c r="DPR132" s="7"/>
      <c r="DPS132" s="7"/>
      <c r="DPT132" s="7"/>
      <c r="DPU132" s="7"/>
      <c r="DPV132" s="7"/>
      <c r="DPW132" s="7"/>
      <c r="DPX132" s="7"/>
      <c r="DPY132" s="7"/>
      <c r="DPZ132" s="7"/>
      <c r="DQA132" s="7"/>
      <c r="DQB132" s="7"/>
      <c r="DQC132" s="7"/>
      <c r="DQD132" s="7"/>
      <c r="DQE132" s="7"/>
      <c r="DQF132" s="7"/>
      <c r="DQG132" s="7"/>
      <c r="DQH132" s="7"/>
      <c r="DQI132" s="7"/>
      <c r="DQJ132" s="7"/>
      <c r="DQK132" s="7"/>
      <c r="DQL132" s="7"/>
      <c r="DQM132" s="7"/>
      <c r="DQN132" s="7"/>
      <c r="DQO132" s="7"/>
      <c r="DQP132" s="7"/>
      <c r="DQQ132" s="7"/>
      <c r="DQR132" s="7"/>
      <c r="DQS132" s="7"/>
      <c r="DQT132" s="7"/>
      <c r="DQU132" s="7"/>
      <c r="DQV132" s="7"/>
      <c r="DQW132" s="7"/>
      <c r="DQX132" s="7"/>
      <c r="DQY132" s="7"/>
      <c r="DQZ132" s="7"/>
      <c r="DRA132" s="7"/>
      <c r="DRB132" s="7"/>
      <c r="DRC132" s="7"/>
      <c r="DRD132" s="7"/>
      <c r="DRE132" s="7"/>
      <c r="DRF132" s="7"/>
      <c r="DRG132" s="7"/>
      <c r="DRH132" s="7"/>
      <c r="DRI132" s="7"/>
      <c r="DRJ132" s="7"/>
      <c r="DRK132" s="7"/>
      <c r="DRL132" s="7"/>
      <c r="DRM132" s="7"/>
      <c r="DRN132" s="7"/>
      <c r="DRO132" s="7"/>
      <c r="DRP132" s="7"/>
      <c r="DRQ132" s="7"/>
      <c r="DRR132" s="7"/>
      <c r="DRS132" s="7"/>
      <c r="DRT132" s="7"/>
      <c r="DRU132" s="7"/>
      <c r="DRV132" s="7"/>
      <c r="DRW132" s="7"/>
      <c r="DRX132" s="7"/>
      <c r="DRY132" s="7"/>
      <c r="DRZ132" s="7"/>
      <c r="DSA132" s="7"/>
      <c r="DSB132" s="7"/>
      <c r="DSC132" s="7"/>
      <c r="DSD132" s="7"/>
      <c r="DSE132" s="7"/>
      <c r="DSF132" s="7"/>
      <c r="DSG132" s="7"/>
      <c r="DSH132" s="7"/>
      <c r="DSI132" s="7"/>
      <c r="DSJ132" s="7"/>
      <c r="DSK132" s="7"/>
      <c r="DSL132" s="7"/>
      <c r="DSM132" s="7"/>
      <c r="DSN132" s="7"/>
      <c r="DSO132" s="7"/>
      <c r="DSP132" s="7"/>
      <c r="DSQ132" s="7"/>
      <c r="DSR132" s="7"/>
      <c r="DSS132" s="7"/>
      <c r="DST132" s="7"/>
      <c r="DSU132" s="7"/>
      <c r="DSV132" s="7"/>
      <c r="DSW132" s="7"/>
      <c r="DSX132" s="7"/>
      <c r="DSY132" s="7"/>
      <c r="DSZ132" s="7"/>
      <c r="DTA132" s="7"/>
      <c r="DTB132" s="7"/>
      <c r="DTC132" s="7"/>
      <c r="DTD132" s="7"/>
      <c r="DTE132" s="7"/>
      <c r="DTF132" s="7"/>
      <c r="DTG132" s="7"/>
      <c r="DTH132" s="7"/>
      <c r="DTI132" s="7"/>
      <c r="DTJ132" s="7"/>
      <c r="DTK132" s="7"/>
      <c r="DTL132" s="7"/>
      <c r="DTM132" s="7"/>
      <c r="DTN132" s="7"/>
      <c r="DTO132" s="7"/>
      <c r="DTP132" s="7"/>
      <c r="DTQ132" s="7"/>
      <c r="DTR132" s="7"/>
      <c r="DTS132" s="7"/>
      <c r="DTT132" s="7"/>
      <c r="DTU132" s="7"/>
      <c r="DTV132" s="7"/>
      <c r="DTW132" s="7"/>
      <c r="DTX132" s="7"/>
      <c r="DTY132" s="7"/>
      <c r="DTZ132" s="7"/>
      <c r="DUA132" s="7"/>
      <c r="DUB132" s="7"/>
      <c r="DUC132" s="7"/>
      <c r="DUD132" s="7"/>
      <c r="DUE132" s="7"/>
      <c r="DUF132" s="7"/>
      <c r="DUG132" s="7"/>
      <c r="DUH132" s="7"/>
      <c r="DUI132" s="7"/>
      <c r="DUJ132" s="7"/>
      <c r="DUK132" s="7"/>
      <c r="DUL132" s="7"/>
      <c r="DUM132" s="7"/>
      <c r="DUN132" s="7"/>
      <c r="DUO132" s="7"/>
      <c r="DUP132" s="7"/>
      <c r="DUQ132" s="7"/>
      <c r="DUR132" s="7"/>
      <c r="DUS132" s="7"/>
      <c r="DUT132" s="7"/>
      <c r="DUU132" s="7"/>
      <c r="DUV132" s="7"/>
      <c r="DUW132" s="7"/>
      <c r="DUX132" s="7"/>
      <c r="DUY132" s="7"/>
      <c r="DUZ132" s="7"/>
      <c r="DVA132" s="7"/>
      <c r="DVB132" s="7"/>
      <c r="DVC132" s="7"/>
      <c r="DVD132" s="7"/>
      <c r="DVE132" s="7"/>
      <c r="DVF132" s="7"/>
      <c r="DVG132" s="7"/>
      <c r="DVH132" s="7"/>
      <c r="DVI132" s="7"/>
      <c r="DVJ132" s="7"/>
      <c r="DVK132" s="7"/>
      <c r="DVL132" s="7"/>
      <c r="DVM132" s="7"/>
      <c r="DVN132" s="7"/>
      <c r="DVO132" s="7"/>
      <c r="DVP132" s="7"/>
      <c r="DVQ132" s="7"/>
      <c r="DVR132" s="7"/>
      <c r="DVS132" s="7"/>
      <c r="DVT132" s="7"/>
      <c r="DVU132" s="7"/>
      <c r="DVV132" s="7"/>
      <c r="DVW132" s="7"/>
      <c r="DVX132" s="7"/>
      <c r="DVY132" s="7"/>
      <c r="DVZ132" s="7"/>
      <c r="DWA132" s="7"/>
      <c r="DWB132" s="7"/>
      <c r="DWC132" s="7"/>
      <c r="DWD132" s="7"/>
      <c r="DWE132" s="7"/>
      <c r="DWF132" s="7"/>
      <c r="DWG132" s="7"/>
      <c r="DWH132" s="7"/>
      <c r="DWI132" s="7"/>
      <c r="DWJ132" s="7"/>
      <c r="DWK132" s="7"/>
      <c r="DWL132" s="7"/>
      <c r="DWM132" s="7"/>
      <c r="DWN132" s="7"/>
      <c r="DWO132" s="7"/>
      <c r="DWP132" s="7"/>
      <c r="DWQ132" s="7"/>
      <c r="DWR132" s="7"/>
      <c r="DWS132" s="7"/>
      <c r="DWT132" s="7"/>
      <c r="DWU132" s="7"/>
      <c r="DWV132" s="7"/>
      <c r="DWW132" s="7"/>
      <c r="DWX132" s="7"/>
      <c r="DWY132" s="7"/>
      <c r="DWZ132" s="7"/>
      <c r="DXA132" s="7"/>
      <c r="DXB132" s="7"/>
      <c r="DXC132" s="7"/>
      <c r="DXD132" s="7"/>
      <c r="DXE132" s="7"/>
      <c r="DXF132" s="7"/>
      <c r="DXG132" s="7"/>
      <c r="DXH132" s="7"/>
      <c r="DXI132" s="7"/>
      <c r="DXJ132" s="7"/>
      <c r="DXK132" s="7"/>
      <c r="DXL132" s="7"/>
      <c r="DXM132" s="7"/>
      <c r="DXN132" s="7"/>
      <c r="DXO132" s="7"/>
      <c r="DXP132" s="7"/>
      <c r="DXQ132" s="7"/>
      <c r="DXR132" s="7"/>
      <c r="DXS132" s="7"/>
      <c r="DXT132" s="7"/>
      <c r="DXU132" s="7"/>
      <c r="DXV132" s="7"/>
      <c r="DXW132" s="7"/>
      <c r="DXX132" s="7"/>
      <c r="DXY132" s="7"/>
      <c r="DXZ132" s="7"/>
      <c r="DYA132" s="7"/>
      <c r="DYB132" s="7"/>
      <c r="DYC132" s="7"/>
      <c r="DYD132" s="7"/>
      <c r="DYE132" s="7"/>
      <c r="DYF132" s="7"/>
      <c r="DYG132" s="7"/>
      <c r="DYH132" s="7"/>
      <c r="DYI132" s="7"/>
      <c r="DYJ132" s="7"/>
      <c r="DYK132" s="7"/>
      <c r="DYL132" s="7"/>
      <c r="DYM132" s="7"/>
      <c r="DYN132" s="7"/>
      <c r="DYO132" s="7"/>
      <c r="DYP132" s="7"/>
      <c r="DYQ132" s="7"/>
      <c r="DYR132" s="7"/>
      <c r="DYS132" s="7"/>
      <c r="DYT132" s="7"/>
      <c r="DYU132" s="7"/>
      <c r="DYV132" s="7"/>
      <c r="DYW132" s="7"/>
      <c r="DYX132" s="7"/>
      <c r="DYY132" s="7"/>
      <c r="DYZ132" s="7"/>
      <c r="DZA132" s="7"/>
      <c r="DZB132" s="7"/>
      <c r="DZC132" s="7"/>
      <c r="DZD132" s="7"/>
      <c r="DZE132" s="7"/>
      <c r="DZF132" s="7"/>
      <c r="DZG132" s="7"/>
      <c r="DZH132" s="7"/>
      <c r="DZI132" s="7"/>
      <c r="DZJ132" s="7"/>
      <c r="DZK132" s="7"/>
      <c r="DZL132" s="7"/>
      <c r="DZM132" s="7"/>
      <c r="DZN132" s="7"/>
      <c r="DZO132" s="7"/>
      <c r="DZP132" s="7"/>
      <c r="DZQ132" s="7"/>
      <c r="DZR132" s="7"/>
      <c r="DZS132" s="7"/>
      <c r="DZT132" s="7"/>
      <c r="DZU132" s="7"/>
      <c r="DZV132" s="7"/>
      <c r="DZW132" s="7"/>
      <c r="DZX132" s="7"/>
      <c r="DZY132" s="7"/>
      <c r="DZZ132" s="7"/>
      <c r="EAA132" s="7"/>
      <c r="EAB132" s="7"/>
      <c r="EAC132" s="7"/>
      <c r="EAD132" s="7"/>
      <c r="EAE132" s="7"/>
      <c r="EAF132" s="7"/>
      <c r="EAG132" s="7"/>
      <c r="EAH132" s="7"/>
      <c r="EAI132" s="7"/>
      <c r="EAJ132" s="7"/>
      <c r="EAK132" s="7"/>
      <c r="EAL132" s="7"/>
      <c r="EAM132" s="7"/>
      <c r="EAN132" s="7"/>
      <c r="EAO132" s="7"/>
      <c r="EAP132" s="7"/>
      <c r="EAQ132" s="7"/>
      <c r="EAR132" s="7"/>
      <c r="EAS132" s="7"/>
      <c r="EAT132" s="7"/>
      <c r="EAU132" s="7"/>
      <c r="EAV132" s="7"/>
      <c r="EAW132" s="7"/>
      <c r="EAX132" s="7"/>
      <c r="EAY132" s="7"/>
      <c r="EAZ132" s="7"/>
      <c r="EBA132" s="7"/>
      <c r="EBB132" s="7"/>
      <c r="EBC132" s="7"/>
      <c r="EBD132" s="7"/>
      <c r="EBE132" s="7"/>
      <c r="EBF132" s="7"/>
      <c r="EBG132" s="7"/>
      <c r="EBH132" s="7"/>
      <c r="EBI132" s="7"/>
      <c r="EBJ132" s="7"/>
      <c r="EBK132" s="7"/>
      <c r="EBL132" s="7"/>
      <c r="EBM132" s="7"/>
      <c r="EBN132" s="7"/>
      <c r="EBO132" s="7"/>
      <c r="EBP132" s="7"/>
      <c r="EBQ132" s="7"/>
      <c r="EBR132" s="7"/>
      <c r="EBS132" s="7"/>
      <c r="EBT132" s="7"/>
      <c r="EBU132" s="7"/>
      <c r="EBV132" s="7"/>
      <c r="EBW132" s="7"/>
      <c r="EBX132" s="7"/>
      <c r="EBY132" s="7"/>
      <c r="EBZ132" s="7"/>
      <c r="ECA132" s="7"/>
      <c r="ECB132" s="7"/>
      <c r="ECC132" s="7"/>
      <c r="ECD132" s="7"/>
      <c r="ECE132" s="7"/>
      <c r="ECF132" s="7"/>
      <c r="ECG132" s="7"/>
      <c r="ECH132" s="7"/>
      <c r="ECI132" s="7"/>
      <c r="ECJ132" s="7"/>
      <c r="ECK132" s="7"/>
      <c r="ECL132" s="7"/>
      <c r="ECM132" s="7"/>
      <c r="ECN132" s="7"/>
      <c r="ECO132" s="7"/>
      <c r="ECP132" s="7"/>
      <c r="ECQ132" s="7"/>
      <c r="ECR132" s="7"/>
      <c r="ECS132" s="7"/>
      <c r="ECT132" s="7"/>
      <c r="ECU132" s="7"/>
      <c r="ECV132" s="7"/>
      <c r="ECW132" s="7"/>
      <c r="ECX132" s="7"/>
      <c r="ECY132" s="7"/>
      <c r="ECZ132" s="7"/>
      <c r="EDA132" s="7"/>
      <c r="EDB132" s="7"/>
      <c r="EDC132" s="7"/>
      <c r="EDD132" s="7"/>
      <c r="EDE132" s="7"/>
      <c r="EDF132" s="7"/>
      <c r="EDG132" s="7"/>
      <c r="EDH132" s="7"/>
      <c r="EDI132" s="7"/>
      <c r="EDJ132" s="7"/>
      <c r="EDK132" s="7"/>
      <c r="EDL132" s="7"/>
      <c r="EDM132" s="7"/>
      <c r="EDN132" s="7"/>
      <c r="EDO132" s="7"/>
      <c r="EDP132" s="7"/>
      <c r="EDQ132" s="7"/>
      <c r="EDR132" s="7"/>
      <c r="EDS132" s="7"/>
      <c r="EDT132" s="7"/>
      <c r="EDU132" s="7"/>
      <c r="EDV132" s="7"/>
      <c r="EDW132" s="7"/>
      <c r="EDX132" s="7"/>
      <c r="EDY132" s="7"/>
      <c r="EDZ132" s="7"/>
      <c r="EEA132" s="7"/>
      <c r="EEB132" s="7"/>
      <c r="EEC132" s="7"/>
      <c r="EED132" s="7"/>
      <c r="EEE132" s="7"/>
      <c r="EEF132" s="7"/>
      <c r="EEG132" s="7"/>
      <c r="EEH132" s="7"/>
      <c r="EEI132" s="7"/>
      <c r="EEJ132" s="7"/>
      <c r="EEK132" s="7"/>
      <c r="EEL132" s="7"/>
      <c r="EEM132" s="7"/>
      <c r="EEN132" s="7"/>
      <c r="EEO132" s="7"/>
      <c r="EEP132" s="7"/>
      <c r="EEQ132" s="7"/>
      <c r="EER132" s="7"/>
      <c r="EES132" s="7"/>
      <c r="EET132" s="7"/>
      <c r="EEU132" s="7"/>
      <c r="EEV132" s="7"/>
      <c r="EEW132" s="7"/>
      <c r="EEX132" s="7"/>
      <c r="EEY132" s="7"/>
      <c r="EEZ132" s="7"/>
      <c r="EFA132" s="7"/>
      <c r="EFB132" s="7"/>
      <c r="EFC132" s="7"/>
      <c r="EFD132" s="7"/>
      <c r="EFE132" s="7"/>
      <c r="EFF132" s="7"/>
      <c r="EFG132" s="7"/>
      <c r="EFH132" s="7"/>
      <c r="EFI132" s="7"/>
      <c r="EFJ132" s="7"/>
      <c r="EFK132" s="7"/>
      <c r="EFL132" s="7"/>
      <c r="EFM132" s="7"/>
      <c r="EFN132" s="7"/>
      <c r="EFO132" s="7"/>
      <c r="EFP132" s="7"/>
      <c r="EFQ132" s="7"/>
      <c r="EFR132" s="7"/>
      <c r="EFS132" s="7"/>
      <c r="EFT132" s="7"/>
      <c r="EFU132" s="7"/>
      <c r="EFV132" s="7"/>
      <c r="EFW132" s="7"/>
      <c r="EFX132" s="7"/>
      <c r="EFY132" s="7"/>
      <c r="EFZ132" s="7"/>
      <c r="EGA132" s="7"/>
      <c r="EGB132" s="7"/>
      <c r="EGC132" s="7"/>
      <c r="EGD132" s="7"/>
      <c r="EGE132" s="7"/>
      <c r="EGF132" s="7"/>
      <c r="EGG132" s="7"/>
      <c r="EGH132" s="7"/>
      <c r="EGI132" s="7"/>
      <c r="EGJ132" s="7"/>
      <c r="EGK132" s="7"/>
      <c r="EGL132" s="7"/>
      <c r="EGM132" s="7"/>
      <c r="EGN132" s="7"/>
      <c r="EGO132" s="7"/>
      <c r="EGP132" s="7"/>
      <c r="EGQ132" s="7"/>
      <c r="EGR132" s="7"/>
      <c r="EGS132" s="7"/>
      <c r="EGT132" s="7"/>
      <c r="EGU132" s="7"/>
      <c r="EGV132" s="7"/>
      <c r="EGW132" s="7"/>
      <c r="EGX132" s="7"/>
      <c r="EGY132" s="7"/>
      <c r="EGZ132" s="7"/>
      <c r="EHA132" s="7"/>
      <c r="EHB132" s="7"/>
      <c r="EHC132" s="7"/>
      <c r="EHD132" s="7"/>
      <c r="EHE132" s="7"/>
      <c r="EHF132" s="7"/>
      <c r="EHG132" s="7"/>
      <c r="EHH132" s="7"/>
      <c r="EHI132" s="7"/>
      <c r="EHJ132" s="7"/>
      <c r="EHK132" s="7"/>
      <c r="EHL132" s="7"/>
      <c r="EHM132" s="7"/>
      <c r="EHN132" s="7"/>
      <c r="EHO132" s="7"/>
      <c r="EHP132" s="7"/>
      <c r="EHQ132" s="7"/>
      <c r="EHR132" s="7"/>
      <c r="EHS132" s="7"/>
      <c r="EHT132" s="7"/>
      <c r="EHU132" s="7"/>
      <c r="EHV132" s="7"/>
      <c r="EHW132" s="7"/>
      <c r="EHX132" s="7"/>
      <c r="EHY132" s="7"/>
      <c r="EHZ132" s="7"/>
      <c r="EIA132" s="7"/>
      <c r="EIB132" s="7"/>
      <c r="EIC132" s="7"/>
      <c r="EID132" s="7"/>
      <c r="EIE132" s="7"/>
      <c r="EIF132" s="7"/>
      <c r="EIG132" s="7"/>
      <c r="EIH132" s="7"/>
      <c r="EII132" s="7"/>
      <c r="EIJ132" s="7"/>
      <c r="EIK132" s="7"/>
      <c r="EIL132" s="7"/>
      <c r="EIM132" s="7"/>
      <c r="EIN132" s="7"/>
      <c r="EIO132" s="7"/>
      <c r="EIP132" s="7"/>
      <c r="EIQ132" s="7"/>
      <c r="EIR132" s="7"/>
      <c r="EIS132" s="7"/>
      <c r="EIT132" s="7"/>
      <c r="EIU132" s="7"/>
      <c r="EIV132" s="7"/>
      <c r="EIW132" s="7"/>
      <c r="EIX132" s="7"/>
      <c r="EIY132" s="7"/>
      <c r="EIZ132" s="7"/>
      <c r="EJA132" s="7"/>
      <c r="EJB132" s="7"/>
      <c r="EJC132" s="7"/>
      <c r="EJD132" s="7"/>
      <c r="EJE132" s="7"/>
      <c r="EJF132" s="7"/>
      <c r="EJG132" s="7"/>
      <c r="EJH132" s="7"/>
      <c r="EJI132" s="7"/>
      <c r="EJJ132" s="7"/>
      <c r="EJK132" s="7"/>
      <c r="EJL132" s="7"/>
      <c r="EJM132" s="7"/>
      <c r="EJN132" s="7"/>
      <c r="EJO132" s="7"/>
      <c r="EJP132" s="7"/>
      <c r="EJQ132" s="7"/>
      <c r="EJR132" s="7"/>
      <c r="EJS132" s="7"/>
      <c r="EJT132" s="7"/>
      <c r="EJU132" s="7"/>
      <c r="EJV132" s="7"/>
      <c r="EJW132" s="7"/>
      <c r="EJX132" s="7"/>
      <c r="EJY132" s="7"/>
      <c r="EJZ132" s="7"/>
      <c r="EKA132" s="7"/>
      <c r="EKB132" s="7"/>
      <c r="EKC132" s="7"/>
      <c r="EKD132" s="7"/>
      <c r="EKE132" s="7"/>
      <c r="EKF132" s="7"/>
      <c r="EKG132" s="7"/>
      <c r="EKH132" s="7"/>
      <c r="EKI132" s="7"/>
      <c r="EKJ132" s="7"/>
      <c r="EKK132" s="7"/>
      <c r="EKL132" s="7"/>
      <c r="EKM132" s="7"/>
      <c r="EKN132" s="7"/>
      <c r="EKO132" s="7"/>
      <c r="EKP132" s="7"/>
      <c r="EKQ132" s="7"/>
      <c r="EKR132" s="7"/>
      <c r="EKS132" s="7"/>
      <c r="EKT132" s="7"/>
      <c r="EKU132" s="7"/>
      <c r="EKV132" s="7"/>
      <c r="EKW132" s="7"/>
      <c r="EKX132" s="7"/>
      <c r="EKY132" s="7"/>
      <c r="EKZ132" s="7"/>
      <c r="ELA132" s="7"/>
      <c r="ELB132" s="7"/>
      <c r="ELC132" s="7"/>
      <c r="ELD132" s="7"/>
      <c r="ELE132" s="7"/>
      <c r="ELF132" s="7"/>
      <c r="ELG132" s="7"/>
      <c r="ELH132" s="7"/>
      <c r="ELI132" s="7"/>
      <c r="ELJ132" s="7"/>
      <c r="ELK132" s="7"/>
      <c r="ELL132" s="7"/>
      <c r="ELM132" s="7"/>
      <c r="ELN132" s="7"/>
      <c r="ELO132" s="7"/>
      <c r="ELP132" s="7"/>
      <c r="ELQ132" s="7"/>
      <c r="ELR132" s="7"/>
      <c r="ELS132" s="7"/>
      <c r="ELT132" s="7"/>
      <c r="ELU132" s="7"/>
      <c r="ELV132" s="7"/>
      <c r="ELW132" s="7"/>
      <c r="ELX132" s="7"/>
      <c r="ELY132" s="7"/>
      <c r="ELZ132" s="7"/>
      <c r="EMA132" s="7"/>
      <c r="EMB132" s="7"/>
      <c r="EMC132" s="7"/>
      <c r="EMD132" s="7"/>
      <c r="EME132" s="7"/>
      <c r="EMF132" s="7"/>
      <c r="EMG132" s="7"/>
      <c r="EMH132" s="7"/>
      <c r="EMI132" s="7"/>
      <c r="EMJ132" s="7"/>
      <c r="EMK132" s="7"/>
      <c r="EML132" s="7"/>
      <c r="EMM132" s="7"/>
      <c r="EMN132" s="7"/>
      <c r="EMO132" s="7"/>
      <c r="EMP132" s="7"/>
      <c r="EMQ132" s="7"/>
      <c r="EMR132" s="7"/>
      <c r="EMS132" s="7"/>
      <c r="EMT132" s="7"/>
      <c r="EMU132" s="7"/>
      <c r="EMV132" s="7"/>
      <c r="EMW132" s="7"/>
      <c r="EMX132" s="7"/>
      <c r="EMY132" s="7"/>
      <c r="EMZ132" s="7"/>
      <c r="ENA132" s="7"/>
      <c r="ENB132" s="7"/>
      <c r="ENC132" s="7"/>
      <c r="END132" s="7"/>
      <c r="ENE132" s="7"/>
      <c r="ENF132" s="7"/>
      <c r="ENG132" s="7"/>
      <c r="ENH132" s="7"/>
      <c r="ENI132" s="7"/>
      <c r="ENJ132" s="7"/>
      <c r="ENK132" s="7"/>
      <c r="ENL132" s="7"/>
      <c r="ENM132" s="7"/>
      <c r="ENN132" s="7"/>
      <c r="ENO132" s="7"/>
      <c r="ENP132" s="7"/>
      <c r="ENQ132" s="7"/>
      <c r="ENR132" s="7"/>
      <c r="ENS132" s="7"/>
      <c r="ENT132" s="7"/>
      <c r="ENU132" s="7"/>
      <c r="ENV132" s="7"/>
      <c r="ENW132" s="7"/>
      <c r="ENX132" s="7"/>
      <c r="ENY132" s="7"/>
      <c r="ENZ132" s="7"/>
      <c r="EOA132" s="7"/>
      <c r="EOB132" s="7"/>
      <c r="EOC132" s="7"/>
      <c r="EOD132" s="7"/>
      <c r="EOE132" s="7"/>
      <c r="EOF132" s="7"/>
      <c r="EOG132" s="7"/>
      <c r="EOH132" s="7"/>
      <c r="EOI132" s="7"/>
      <c r="EOJ132" s="7"/>
      <c r="EOK132" s="7"/>
      <c r="EOL132" s="7"/>
      <c r="EOM132" s="7"/>
      <c r="EON132" s="7"/>
      <c r="EOO132" s="7"/>
      <c r="EOP132" s="7"/>
      <c r="EOQ132" s="7"/>
      <c r="EOR132" s="7"/>
      <c r="EOS132" s="7"/>
      <c r="EOT132" s="7"/>
      <c r="EOU132" s="7"/>
      <c r="EOV132" s="7"/>
      <c r="EOW132" s="7"/>
      <c r="EOX132" s="7"/>
      <c r="EOY132" s="7"/>
      <c r="EOZ132" s="7"/>
      <c r="EPA132" s="7"/>
      <c r="EPB132" s="7"/>
      <c r="EPC132" s="7"/>
      <c r="EPD132" s="7"/>
      <c r="EPE132" s="7"/>
      <c r="EPF132" s="7"/>
      <c r="EPG132" s="7"/>
      <c r="EPH132" s="7"/>
      <c r="EPI132" s="7"/>
      <c r="EPJ132" s="7"/>
      <c r="EPK132" s="7"/>
      <c r="EPL132" s="7"/>
      <c r="EPM132" s="7"/>
      <c r="EPN132" s="7"/>
      <c r="EPO132" s="7"/>
      <c r="EPP132" s="7"/>
      <c r="EPQ132" s="7"/>
      <c r="EPR132" s="7"/>
      <c r="EPS132" s="7"/>
      <c r="EPT132" s="7"/>
      <c r="EPU132" s="7"/>
      <c r="EPV132" s="7"/>
      <c r="EPW132" s="7"/>
      <c r="EPX132" s="7"/>
      <c r="EPY132" s="7"/>
      <c r="EPZ132" s="7"/>
      <c r="EQA132" s="7"/>
      <c r="EQB132" s="7"/>
      <c r="EQC132" s="7"/>
      <c r="EQD132" s="7"/>
      <c r="EQE132" s="7"/>
      <c r="EQF132" s="7"/>
      <c r="EQG132" s="7"/>
      <c r="EQH132" s="7"/>
      <c r="EQI132" s="7"/>
      <c r="EQJ132" s="7"/>
      <c r="EQK132" s="7"/>
      <c r="EQL132" s="7"/>
      <c r="EQM132" s="7"/>
      <c r="EQN132" s="7"/>
      <c r="EQO132" s="7"/>
      <c r="EQP132" s="7"/>
      <c r="EQQ132" s="7"/>
      <c r="EQR132" s="7"/>
      <c r="EQS132" s="7"/>
      <c r="EQT132" s="7"/>
      <c r="EQU132" s="7"/>
      <c r="EQV132" s="7"/>
      <c r="EQW132" s="7"/>
      <c r="EQX132" s="7"/>
      <c r="EQY132" s="7"/>
      <c r="EQZ132" s="7"/>
      <c r="ERA132" s="7"/>
      <c r="ERB132" s="7"/>
      <c r="ERC132" s="7"/>
      <c r="ERD132" s="7"/>
      <c r="ERE132" s="7"/>
      <c r="ERF132" s="7"/>
      <c r="ERG132" s="7"/>
      <c r="ERH132" s="7"/>
      <c r="ERI132" s="7"/>
      <c r="ERJ132" s="7"/>
      <c r="ERK132" s="7"/>
      <c r="ERL132" s="7"/>
      <c r="ERM132" s="7"/>
      <c r="ERN132" s="7"/>
      <c r="ERO132" s="7"/>
      <c r="ERP132" s="7"/>
      <c r="ERQ132" s="7"/>
      <c r="ERR132" s="7"/>
      <c r="ERS132" s="7"/>
      <c r="ERT132" s="7"/>
      <c r="ERU132" s="7"/>
      <c r="ERV132" s="7"/>
      <c r="ERW132" s="7"/>
      <c r="ERX132" s="7"/>
      <c r="ERY132" s="7"/>
      <c r="ERZ132" s="7"/>
      <c r="ESA132" s="7"/>
      <c r="ESB132" s="7"/>
      <c r="ESC132" s="7"/>
      <c r="ESD132" s="7"/>
      <c r="ESE132" s="7"/>
      <c r="ESF132" s="7"/>
      <c r="ESG132" s="7"/>
      <c r="ESH132" s="7"/>
      <c r="ESI132" s="7"/>
      <c r="ESJ132" s="7"/>
      <c r="ESK132" s="7"/>
      <c r="ESL132" s="7"/>
      <c r="ESM132" s="7"/>
      <c r="ESN132" s="7"/>
      <c r="ESO132" s="7"/>
      <c r="ESP132" s="7"/>
      <c r="ESQ132" s="7"/>
      <c r="ESR132" s="7"/>
      <c r="ESS132" s="7"/>
      <c r="EST132" s="7"/>
      <c r="ESU132" s="7"/>
      <c r="ESV132" s="7"/>
      <c r="ESW132" s="7"/>
      <c r="ESX132" s="7"/>
      <c r="ESY132" s="7"/>
      <c r="ESZ132" s="7"/>
      <c r="ETA132" s="7"/>
      <c r="ETB132" s="7"/>
      <c r="ETC132" s="7"/>
      <c r="ETD132" s="7"/>
      <c r="ETE132" s="7"/>
      <c r="ETF132" s="7"/>
      <c r="ETG132" s="7"/>
      <c r="ETH132" s="7"/>
      <c r="ETI132" s="7"/>
      <c r="ETJ132" s="7"/>
      <c r="ETK132" s="7"/>
      <c r="ETL132" s="7"/>
      <c r="ETM132" s="7"/>
      <c r="ETN132" s="7"/>
      <c r="ETO132" s="7"/>
      <c r="ETP132" s="7"/>
      <c r="ETQ132" s="7"/>
      <c r="ETR132" s="7"/>
      <c r="ETS132" s="7"/>
      <c r="ETT132" s="7"/>
      <c r="ETU132" s="7"/>
      <c r="ETV132" s="7"/>
      <c r="ETW132" s="7"/>
      <c r="ETX132" s="7"/>
      <c r="ETY132" s="7"/>
      <c r="ETZ132" s="7"/>
      <c r="EUA132" s="7"/>
      <c r="EUB132" s="7"/>
      <c r="EUC132" s="7"/>
      <c r="EUD132" s="7"/>
      <c r="EUE132" s="7"/>
      <c r="EUF132" s="7"/>
      <c r="EUG132" s="7"/>
      <c r="EUH132" s="7"/>
      <c r="EUI132" s="7"/>
      <c r="EUJ132" s="7"/>
      <c r="EUK132" s="7"/>
      <c r="EUL132" s="7"/>
      <c r="EUM132" s="7"/>
      <c r="EUN132" s="7"/>
      <c r="EUO132" s="7"/>
      <c r="EUP132" s="7"/>
      <c r="EUQ132" s="7"/>
      <c r="EUR132" s="7"/>
      <c r="EUS132" s="7"/>
      <c r="EUT132" s="7"/>
      <c r="EUU132" s="7"/>
      <c r="EUV132" s="7"/>
      <c r="EUW132" s="7"/>
      <c r="EUX132" s="7"/>
      <c r="EUY132" s="7"/>
      <c r="EUZ132" s="7"/>
      <c r="EVA132" s="7"/>
      <c r="EVB132" s="7"/>
      <c r="EVC132" s="7"/>
      <c r="EVD132" s="7"/>
      <c r="EVE132" s="7"/>
      <c r="EVF132" s="7"/>
      <c r="EVG132" s="7"/>
      <c r="EVH132" s="7"/>
      <c r="EVI132" s="7"/>
      <c r="EVJ132" s="7"/>
      <c r="EVK132" s="7"/>
      <c r="EVL132" s="7"/>
      <c r="EVM132" s="7"/>
      <c r="EVN132" s="7"/>
      <c r="EVO132" s="7"/>
      <c r="EVP132" s="7"/>
      <c r="EVQ132" s="7"/>
      <c r="EVR132" s="7"/>
      <c r="EVS132" s="7"/>
      <c r="EVT132" s="7"/>
      <c r="EVU132" s="7"/>
      <c r="EVV132" s="7"/>
      <c r="EVW132" s="7"/>
      <c r="EVX132" s="7"/>
      <c r="EVY132" s="7"/>
      <c r="EVZ132" s="7"/>
      <c r="EWA132" s="7"/>
      <c r="EWB132" s="7"/>
      <c r="EWC132" s="7"/>
      <c r="EWD132" s="7"/>
      <c r="EWE132" s="7"/>
      <c r="EWF132" s="7"/>
      <c r="EWG132" s="7"/>
      <c r="EWH132" s="7"/>
      <c r="EWI132" s="7"/>
      <c r="EWJ132" s="7"/>
      <c r="EWK132" s="7"/>
      <c r="EWL132" s="7"/>
      <c r="EWM132" s="7"/>
      <c r="EWN132" s="7"/>
      <c r="EWO132" s="7"/>
      <c r="EWP132" s="7"/>
      <c r="EWQ132" s="7"/>
      <c r="EWR132" s="7"/>
      <c r="EWS132" s="7"/>
      <c r="EWT132" s="7"/>
      <c r="EWU132" s="7"/>
      <c r="EWV132" s="7"/>
      <c r="EWW132" s="7"/>
      <c r="EWX132" s="7"/>
      <c r="EWY132" s="7"/>
      <c r="EWZ132" s="7"/>
      <c r="EXA132" s="7"/>
      <c r="EXB132" s="7"/>
      <c r="EXC132" s="7"/>
      <c r="EXD132" s="7"/>
      <c r="EXE132" s="7"/>
      <c r="EXF132" s="7"/>
      <c r="EXG132" s="7"/>
      <c r="EXH132" s="7"/>
      <c r="EXI132" s="7"/>
      <c r="EXJ132" s="7"/>
      <c r="EXK132" s="7"/>
      <c r="EXL132" s="7"/>
      <c r="EXM132" s="7"/>
      <c r="EXN132" s="7"/>
      <c r="EXO132" s="7"/>
      <c r="EXP132" s="7"/>
      <c r="EXQ132" s="7"/>
      <c r="EXR132" s="7"/>
      <c r="EXS132" s="7"/>
      <c r="EXT132" s="7"/>
      <c r="EXU132" s="7"/>
      <c r="EXV132" s="7"/>
      <c r="EXW132" s="7"/>
      <c r="EXX132" s="7"/>
      <c r="EXY132" s="7"/>
      <c r="EXZ132" s="7"/>
      <c r="EYA132" s="7"/>
      <c r="EYB132" s="7"/>
      <c r="EYC132" s="7"/>
      <c r="EYD132" s="7"/>
      <c r="EYE132" s="7"/>
      <c r="EYF132" s="7"/>
      <c r="EYG132" s="7"/>
      <c r="EYH132" s="7"/>
      <c r="EYI132" s="7"/>
      <c r="EYJ132" s="7"/>
      <c r="EYK132" s="7"/>
      <c r="EYL132" s="7"/>
      <c r="EYM132" s="7"/>
      <c r="EYN132" s="7"/>
      <c r="EYO132" s="7"/>
      <c r="EYP132" s="7"/>
      <c r="EYQ132" s="7"/>
      <c r="EYR132" s="7"/>
      <c r="EYS132" s="7"/>
      <c r="EYT132" s="7"/>
      <c r="EYU132" s="7"/>
      <c r="EYV132" s="7"/>
      <c r="EYW132" s="7"/>
      <c r="EYX132" s="7"/>
      <c r="EYY132" s="7"/>
      <c r="EYZ132" s="7"/>
      <c r="EZA132" s="7"/>
      <c r="EZB132" s="7"/>
      <c r="EZC132" s="7"/>
      <c r="EZD132" s="7"/>
      <c r="EZE132" s="7"/>
      <c r="EZF132" s="7"/>
      <c r="EZG132" s="7"/>
      <c r="EZH132" s="7"/>
      <c r="EZI132" s="7"/>
      <c r="EZJ132" s="7"/>
      <c r="EZK132" s="7"/>
      <c r="EZL132" s="7"/>
      <c r="EZM132" s="7"/>
      <c r="EZN132" s="7"/>
      <c r="EZO132" s="7"/>
      <c r="EZP132" s="7"/>
      <c r="EZQ132" s="7"/>
      <c r="EZR132" s="7"/>
      <c r="EZS132" s="7"/>
      <c r="EZT132" s="7"/>
      <c r="EZU132" s="7"/>
      <c r="EZV132" s="7"/>
      <c r="EZW132" s="7"/>
      <c r="EZX132" s="7"/>
      <c r="EZY132" s="7"/>
      <c r="EZZ132" s="7"/>
      <c r="FAA132" s="7"/>
      <c r="FAB132" s="7"/>
      <c r="FAC132" s="7"/>
      <c r="FAD132" s="7"/>
      <c r="FAE132" s="7"/>
      <c r="FAF132" s="7"/>
      <c r="FAG132" s="7"/>
      <c r="FAH132" s="7"/>
      <c r="FAI132" s="7"/>
      <c r="FAJ132" s="7"/>
      <c r="FAK132" s="7"/>
      <c r="FAL132" s="7"/>
      <c r="FAM132" s="7"/>
      <c r="FAN132" s="7"/>
      <c r="FAO132" s="7"/>
      <c r="FAP132" s="7"/>
      <c r="FAQ132" s="7"/>
      <c r="FAR132" s="7"/>
      <c r="FAS132" s="7"/>
      <c r="FAT132" s="7"/>
      <c r="FAU132" s="7"/>
      <c r="FAV132" s="7"/>
      <c r="FAW132" s="7"/>
      <c r="FAX132" s="7"/>
      <c r="FAY132" s="7"/>
      <c r="FAZ132" s="7"/>
      <c r="FBA132" s="7"/>
      <c r="FBB132" s="7"/>
      <c r="FBC132" s="7"/>
      <c r="FBD132" s="7"/>
      <c r="FBE132" s="7"/>
      <c r="FBF132" s="7"/>
      <c r="FBG132" s="7"/>
      <c r="FBH132" s="7"/>
      <c r="FBI132" s="7"/>
      <c r="FBJ132" s="7"/>
      <c r="FBK132" s="7"/>
      <c r="FBL132" s="7"/>
      <c r="FBM132" s="7"/>
      <c r="FBN132" s="7"/>
      <c r="FBO132" s="7"/>
      <c r="FBP132" s="7"/>
      <c r="FBQ132" s="7"/>
      <c r="FBR132" s="7"/>
      <c r="FBS132" s="7"/>
      <c r="FBT132" s="7"/>
      <c r="FBU132" s="7"/>
      <c r="FBV132" s="7"/>
      <c r="FBW132" s="7"/>
      <c r="FBX132" s="7"/>
      <c r="FBY132" s="7"/>
      <c r="FBZ132" s="7"/>
      <c r="FCA132" s="7"/>
      <c r="FCB132" s="7"/>
      <c r="FCC132" s="7"/>
      <c r="FCD132" s="7"/>
      <c r="FCE132" s="7"/>
      <c r="FCF132" s="7"/>
      <c r="FCG132" s="7"/>
      <c r="FCH132" s="7"/>
      <c r="FCI132" s="7"/>
      <c r="FCJ132" s="7"/>
      <c r="FCK132" s="7"/>
      <c r="FCL132" s="7"/>
      <c r="FCM132" s="7"/>
      <c r="FCN132" s="7"/>
      <c r="FCO132" s="7"/>
      <c r="FCP132" s="7"/>
      <c r="FCQ132" s="7"/>
      <c r="FCR132" s="7"/>
      <c r="FCS132" s="7"/>
      <c r="FCT132" s="7"/>
      <c r="FCU132" s="7"/>
      <c r="FCV132" s="7"/>
      <c r="FCW132" s="7"/>
      <c r="FCX132" s="7"/>
      <c r="FCY132" s="7"/>
      <c r="FCZ132" s="7"/>
      <c r="FDA132" s="7"/>
      <c r="FDB132" s="7"/>
      <c r="FDC132" s="7"/>
      <c r="FDD132" s="7"/>
      <c r="FDE132" s="7"/>
      <c r="FDF132" s="7"/>
      <c r="FDG132" s="7"/>
      <c r="FDH132" s="7"/>
      <c r="FDI132" s="7"/>
      <c r="FDJ132" s="7"/>
      <c r="FDK132" s="7"/>
      <c r="FDL132" s="7"/>
      <c r="FDM132" s="7"/>
      <c r="FDN132" s="7"/>
      <c r="FDO132" s="7"/>
      <c r="FDP132" s="7"/>
      <c r="FDQ132" s="7"/>
      <c r="FDR132" s="7"/>
      <c r="FDS132" s="7"/>
      <c r="FDT132" s="7"/>
      <c r="FDU132" s="7"/>
      <c r="FDV132" s="7"/>
      <c r="FDW132" s="7"/>
      <c r="FDX132" s="7"/>
      <c r="FDY132" s="7"/>
      <c r="FDZ132" s="7"/>
      <c r="FEA132" s="7"/>
      <c r="FEB132" s="7"/>
      <c r="FEC132" s="7"/>
      <c r="FED132" s="7"/>
      <c r="FEE132" s="7"/>
      <c r="FEF132" s="7"/>
      <c r="FEG132" s="7"/>
      <c r="FEH132" s="7"/>
      <c r="FEI132" s="7"/>
      <c r="FEJ132" s="7"/>
      <c r="FEK132" s="7"/>
      <c r="FEL132" s="7"/>
      <c r="FEM132" s="7"/>
      <c r="FEN132" s="7"/>
      <c r="FEO132" s="7"/>
      <c r="FEP132" s="7"/>
      <c r="FEQ132" s="7"/>
      <c r="FER132" s="7"/>
      <c r="FES132" s="7"/>
      <c r="FET132" s="7"/>
      <c r="FEU132" s="7"/>
      <c r="FEV132" s="7"/>
      <c r="FEW132" s="7"/>
      <c r="FEX132" s="7"/>
      <c r="FEY132" s="7"/>
      <c r="FEZ132" s="7"/>
      <c r="FFA132" s="7"/>
      <c r="FFB132" s="7"/>
      <c r="FFC132" s="7"/>
      <c r="FFD132" s="7"/>
      <c r="FFE132" s="7"/>
      <c r="FFF132" s="7"/>
      <c r="FFG132" s="7"/>
      <c r="FFH132" s="7"/>
      <c r="FFI132" s="7"/>
      <c r="FFJ132" s="7"/>
      <c r="FFK132" s="7"/>
      <c r="FFL132" s="7"/>
      <c r="FFM132" s="7"/>
      <c r="FFN132" s="7"/>
      <c r="FFO132" s="7"/>
      <c r="FFP132" s="7"/>
      <c r="FFQ132" s="7"/>
      <c r="FFR132" s="7"/>
      <c r="FFS132" s="7"/>
      <c r="FFT132" s="7"/>
      <c r="FFU132" s="7"/>
      <c r="FFV132" s="7"/>
      <c r="FFW132" s="7"/>
      <c r="FFX132" s="7"/>
      <c r="FFY132" s="7"/>
      <c r="FFZ132" s="7"/>
      <c r="FGA132" s="7"/>
      <c r="FGB132" s="7"/>
      <c r="FGC132" s="7"/>
      <c r="FGD132" s="7"/>
      <c r="FGE132" s="7"/>
      <c r="FGF132" s="7"/>
      <c r="FGG132" s="7"/>
      <c r="FGH132" s="7"/>
      <c r="FGI132" s="7"/>
      <c r="FGJ132" s="7"/>
      <c r="FGK132" s="7"/>
      <c r="FGL132" s="7"/>
      <c r="FGM132" s="7"/>
      <c r="FGN132" s="7"/>
      <c r="FGO132" s="7"/>
      <c r="FGP132" s="7"/>
      <c r="FGQ132" s="7"/>
      <c r="FGR132" s="7"/>
      <c r="FGS132" s="7"/>
      <c r="FGT132" s="7"/>
      <c r="FGU132" s="7"/>
      <c r="FGV132" s="7"/>
      <c r="FGW132" s="7"/>
      <c r="FGX132" s="7"/>
      <c r="FGY132" s="7"/>
      <c r="FGZ132" s="7"/>
      <c r="FHA132" s="7"/>
      <c r="FHB132" s="7"/>
      <c r="FHC132" s="7"/>
      <c r="FHD132" s="7"/>
      <c r="FHE132" s="7"/>
      <c r="FHF132" s="7"/>
      <c r="FHG132" s="7"/>
      <c r="FHH132" s="7"/>
      <c r="FHI132" s="7"/>
      <c r="FHJ132" s="7"/>
      <c r="FHK132" s="7"/>
      <c r="FHL132" s="7"/>
      <c r="FHM132" s="7"/>
      <c r="FHN132" s="7"/>
      <c r="FHO132" s="7"/>
      <c r="FHP132" s="7"/>
      <c r="FHQ132" s="7"/>
      <c r="FHR132" s="7"/>
      <c r="FHS132" s="7"/>
      <c r="FHT132" s="7"/>
      <c r="FHU132" s="7"/>
      <c r="FHV132" s="7"/>
      <c r="FHW132" s="7"/>
      <c r="FHX132" s="7"/>
      <c r="FHY132" s="7"/>
      <c r="FHZ132" s="7"/>
      <c r="FIA132" s="7"/>
      <c r="FIB132" s="7"/>
      <c r="FIC132" s="7"/>
      <c r="FID132" s="7"/>
      <c r="FIE132" s="7"/>
      <c r="FIF132" s="7"/>
      <c r="FIG132" s="7"/>
      <c r="FIH132" s="7"/>
      <c r="FII132" s="7"/>
      <c r="FIJ132" s="7"/>
      <c r="FIK132" s="7"/>
      <c r="FIL132" s="7"/>
      <c r="FIM132" s="7"/>
      <c r="FIN132" s="7"/>
      <c r="FIO132" s="7"/>
      <c r="FIP132" s="7"/>
      <c r="FIQ132" s="7"/>
      <c r="FIR132" s="7"/>
      <c r="FIS132" s="7"/>
      <c r="FIT132" s="7"/>
      <c r="FIU132" s="7"/>
      <c r="FIV132" s="7"/>
      <c r="FIW132" s="7"/>
      <c r="FIX132" s="7"/>
      <c r="FIY132" s="7"/>
      <c r="FIZ132" s="7"/>
      <c r="FJA132" s="7"/>
      <c r="FJB132" s="7"/>
      <c r="FJC132" s="7"/>
      <c r="FJD132" s="7"/>
      <c r="FJE132" s="7"/>
      <c r="FJF132" s="7"/>
      <c r="FJG132" s="7"/>
      <c r="FJH132" s="7"/>
      <c r="FJI132" s="7"/>
      <c r="FJJ132" s="7"/>
      <c r="FJK132" s="7"/>
      <c r="FJL132" s="7"/>
      <c r="FJM132" s="7"/>
      <c r="FJN132" s="7"/>
      <c r="FJO132" s="7"/>
      <c r="FJP132" s="7"/>
      <c r="FJQ132" s="7"/>
      <c r="FJR132" s="7"/>
      <c r="FJS132" s="7"/>
      <c r="FJT132" s="7"/>
      <c r="FJU132" s="7"/>
      <c r="FJV132" s="7"/>
      <c r="FJW132" s="7"/>
      <c r="FJX132" s="7"/>
      <c r="FJY132" s="7"/>
      <c r="FJZ132" s="7"/>
      <c r="FKA132" s="7"/>
      <c r="FKB132" s="7"/>
      <c r="FKC132" s="7"/>
      <c r="FKD132" s="7"/>
      <c r="FKE132" s="7"/>
      <c r="FKF132" s="7"/>
      <c r="FKG132" s="7"/>
      <c r="FKH132" s="7"/>
      <c r="FKI132" s="7"/>
      <c r="FKJ132" s="7"/>
      <c r="FKK132" s="7"/>
      <c r="FKL132" s="7"/>
      <c r="FKM132" s="7"/>
      <c r="FKN132" s="7"/>
      <c r="FKO132" s="7"/>
      <c r="FKP132" s="7"/>
      <c r="FKQ132" s="7"/>
      <c r="FKR132" s="7"/>
      <c r="FKS132" s="7"/>
      <c r="FKT132" s="7"/>
      <c r="FKU132" s="7"/>
      <c r="FKV132" s="7"/>
      <c r="FKW132" s="7"/>
      <c r="FKX132" s="7"/>
      <c r="FKY132" s="7"/>
      <c r="FKZ132" s="7"/>
      <c r="FLA132" s="7"/>
      <c r="FLB132" s="7"/>
      <c r="FLC132" s="7"/>
      <c r="FLD132" s="7"/>
      <c r="FLE132" s="7"/>
      <c r="FLF132" s="7"/>
      <c r="FLG132" s="7"/>
      <c r="FLH132" s="7"/>
      <c r="FLI132" s="7"/>
      <c r="FLJ132" s="7"/>
      <c r="FLK132" s="7"/>
      <c r="FLL132" s="7"/>
      <c r="FLM132" s="7"/>
      <c r="FLN132" s="7"/>
      <c r="FLO132" s="7"/>
      <c r="FLP132" s="7"/>
      <c r="FLQ132" s="7"/>
      <c r="FLR132" s="7"/>
      <c r="FLS132" s="7"/>
      <c r="FLT132" s="7"/>
      <c r="FLU132" s="7"/>
      <c r="FLV132" s="7"/>
      <c r="FLW132" s="7"/>
      <c r="FLX132" s="7"/>
      <c r="FLY132" s="7"/>
      <c r="FLZ132" s="7"/>
      <c r="FMA132" s="7"/>
      <c r="FMB132" s="7"/>
      <c r="FMC132" s="7"/>
      <c r="FMD132" s="7"/>
      <c r="FME132" s="7"/>
      <c r="FMF132" s="7"/>
      <c r="FMG132" s="7"/>
      <c r="FMH132" s="7"/>
      <c r="FMI132" s="7"/>
      <c r="FMJ132" s="7"/>
      <c r="FMK132" s="7"/>
      <c r="FML132" s="7"/>
      <c r="FMM132" s="7"/>
      <c r="FMN132" s="7"/>
      <c r="FMO132" s="7"/>
      <c r="FMP132" s="7"/>
      <c r="FMQ132" s="7"/>
      <c r="FMR132" s="7"/>
      <c r="FMS132" s="7"/>
      <c r="FMT132" s="7"/>
      <c r="FMU132" s="7"/>
      <c r="FMV132" s="7"/>
      <c r="FMW132" s="7"/>
      <c r="FMX132" s="7"/>
      <c r="FMY132" s="7"/>
      <c r="FMZ132" s="7"/>
      <c r="FNA132" s="7"/>
      <c r="FNB132" s="7"/>
      <c r="FNC132" s="7"/>
      <c r="FND132" s="7"/>
      <c r="FNE132" s="7"/>
      <c r="FNF132" s="7"/>
      <c r="FNG132" s="7"/>
      <c r="FNH132" s="7"/>
      <c r="FNI132" s="7"/>
      <c r="FNJ132" s="7"/>
      <c r="FNK132" s="7"/>
      <c r="FNL132" s="7"/>
      <c r="FNM132" s="7"/>
      <c r="FNN132" s="7"/>
      <c r="FNO132" s="7"/>
      <c r="FNP132" s="7"/>
      <c r="FNQ132" s="7"/>
      <c r="FNR132" s="7"/>
      <c r="FNS132" s="7"/>
      <c r="FNT132" s="7"/>
      <c r="FNU132" s="7"/>
      <c r="FNV132" s="7"/>
      <c r="FNW132" s="7"/>
      <c r="FNX132" s="7"/>
      <c r="FNY132" s="7"/>
      <c r="FNZ132" s="7"/>
      <c r="FOA132" s="7"/>
      <c r="FOB132" s="7"/>
      <c r="FOC132" s="7"/>
      <c r="FOD132" s="7"/>
      <c r="FOE132" s="7"/>
      <c r="FOF132" s="7"/>
      <c r="FOG132" s="7"/>
      <c r="FOH132" s="7"/>
      <c r="FOI132" s="7"/>
      <c r="FOJ132" s="7"/>
      <c r="FOK132" s="7"/>
      <c r="FOL132" s="7"/>
      <c r="FOM132" s="7"/>
      <c r="FON132" s="7"/>
      <c r="FOO132" s="7"/>
      <c r="FOP132" s="7"/>
      <c r="FOQ132" s="7"/>
      <c r="FOR132" s="7"/>
      <c r="FOS132" s="7"/>
      <c r="FOT132" s="7"/>
      <c r="FOU132" s="7"/>
      <c r="FOV132" s="7"/>
      <c r="FOW132" s="7"/>
      <c r="FOX132" s="7"/>
      <c r="FOY132" s="7"/>
      <c r="FOZ132" s="7"/>
      <c r="FPA132" s="7"/>
      <c r="FPB132" s="7"/>
      <c r="FPC132" s="7"/>
      <c r="FPD132" s="7"/>
      <c r="FPE132" s="7"/>
      <c r="FPF132" s="7"/>
      <c r="FPG132" s="7"/>
      <c r="FPH132" s="7"/>
      <c r="FPI132" s="7"/>
      <c r="FPJ132" s="7"/>
      <c r="FPK132" s="7"/>
      <c r="FPL132" s="7"/>
      <c r="FPM132" s="7"/>
      <c r="FPN132" s="7"/>
      <c r="FPO132" s="7"/>
      <c r="FPP132" s="7"/>
      <c r="FPQ132" s="7"/>
      <c r="FPR132" s="7"/>
      <c r="FPS132" s="7"/>
      <c r="FPT132" s="7"/>
      <c r="FPU132" s="7"/>
      <c r="FPV132" s="7"/>
      <c r="FPW132" s="7"/>
      <c r="FPX132" s="7"/>
      <c r="FPY132" s="7"/>
      <c r="FPZ132" s="7"/>
      <c r="FQA132" s="7"/>
      <c r="FQB132" s="7"/>
      <c r="FQC132" s="7"/>
      <c r="FQD132" s="7"/>
      <c r="FQE132" s="7"/>
      <c r="FQF132" s="7"/>
      <c r="FQG132" s="7"/>
      <c r="FQH132" s="7"/>
      <c r="FQI132" s="7"/>
      <c r="FQJ132" s="7"/>
      <c r="FQK132" s="7"/>
      <c r="FQL132" s="7"/>
      <c r="FQM132" s="7"/>
      <c r="FQN132" s="7"/>
      <c r="FQO132" s="7"/>
      <c r="FQP132" s="7"/>
      <c r="FQQ132" s="7"/>
      <c r="FQR132" s="7"/>
      <c r="FQS132" s="7"/>
      <c r="FQT132" s="7"/>
      <c r="FQU132" s="7"/>
      <c r="FQV132" s="7"/>
      <c r="FQW132" s="7"/>
      <c r="FQX132" s="7"/>
      <c r="FQY132" s="7"/>
      <c r="FQZ132" s="7"/>
      <c r="FRA132" s="7"/>
      <c r="FRB132" s="7"/>
      <c r="FRC132" s="7"/>
      <c r="FRD132" s="7"/>
      <c r="FRE132" s="7"/>
      <c r="FRF132" s="7"/>
      <c r="FRG132" s="7"/>
      <c r="FRH132" s="7"/>
      <c r="FRI132" s="7"/>
      <c r="FRJ132" s="7"/>
      <c r="FRK132" s="7"/>
      <c r="FRL132" s="7"/>
      <c r="FRM132" s="7"/>
      <c r="FRN132" s="7"/>
      <c r="FRO132" s="7"/>
      <c r="FRP132" s="7"/>
      <c r="FRQ132" s="7"/>
      <c r="FRR132" s="7"/>
      <c r="FRS132" s="7"/>
      <c r="FRT132" s="7"/>
      <c r="FRU132" s="7"/>
      <c r="FRV132" s="7"/>
      <c r="FRW132" s="7"/>
      <c r="FRX132" s="7"/>
      <c r="FRY132" s="7"/>
      <c r="FRZ132" s="7"/>
      <c r="FSA132" s="7"/>
      <c r="FSB132" s="7"/>
      <c r="FSC132" s="7"/>
      <c r="FSD132" s="7"/>
      <c r="FSE132" s="7"/>
      <c r="FSF132" s="7"/>
      <c r="FSG132" s="7"/>
      <c r="FSH132" s="7"/>
      <c r="FSI132" s="7"/>
      <c r="FSJ132" s="7"/>
      <c r="FSK132" s="7"/>
      <c r="FSL132" s="7"/>
      <c r="FSM132" s="7"/>
      <c r="FSN132" s="7"/>
      <c r="FSO132" s="7"/>
      <c r="FSP132" s="7"/>
      <c r="FSQ132" s="7"/>
      <c r="FSR132" s="7"/>
      <c r="FSS132" s="7"/>
      <c r="FST132" s="7"/>
      <c r="FSU132" s="7"/>
      <c r="FSV132" s="7"/>
      <c r="FSW132" s="7"/>
      <c r="FSX132" s="7"/>
      <c r="FSY132" s="7"/>
      <c r="FSZ132" s="7"/>
      <c r="FTA132" s="7"/>
      <c r="FTB132" s="7"/>
      <c r="FTC132" s="7"/>
      <c r="FTD132" s="7"/>
      <c r="FTE132" s="7"/>
      <c r="FTF132" s="7"/>
      <c r="FTG132" s="7"/>
      <c r="FTH132" s="7"/>
      <c r="FTI132" s="7"/>
      <c r="FTJ132" s="7"/>
      <c r="FTK132" s="7"/>
      <c r="FTL132" s="7"/>
      <c r="FTM132" s="7"/>
      <c r="FTN132" s="7"/>
      <c r="FTO132" s="7"/>
      <c r="FTP132" s="7"/>
      <c r="FTQ132" s="7"/>
      <c r="FTR132" s="7"/>
      <c r="FTS132" s="7"/>
      <c r="FTT132" s="7"/>
      <c r="FTU132" s="7"/>
      <c r="FTV132" s="7"/>
      <c r="FTW132" s="7"/>
      <c r="FTX132" s="7"/>
      <c r="FTY132" s="7"/>
      <c r="FTZ132" s="7"/>
      <c r="FUA132" s="7"/>
      <c r="FUB132" s="7"/>
      <c r="FUC132" s="7"/>
      <c r="FUD132" s="7"/>
      <c r="FUE132" s="7"/>
      <c r="FUF132" s="7"/>
      <c r="FUG132" s="7"/>
      <c r="FUH132" s="7"/>
      <c r="FUI132" s="7"/>
      <c r="FUJ132" s="7"/>
      <c r="FUK132" s="7"/>
      <c r="FUL132" s="7"/>
      <c r="FUM132" s="7"/>
      <c r="FUN132" s="7"/>
      <c r="FUO132" s="7"/>
      <c r="FUP132" s="7"/>
      <c r="FUQ132" s="7"/>
      <c r="FUR132" s="7"/>
      <c r="FUS132" s="7"/>
      <c r="FUT132" s="7"/>
      <c r="FUU132" s="7"/>
      <c r="FUV132" s="7"/>
      <c r="FUW132" s="7"/>
      <c r="FUX132" s="7"/>
      <c r="FUY132" s="7"/>
      <c r="FUZ132" s="7"/>
      <c r="FVA132" s="7"/>
      <c r="FVB132" s="7"/>
      <c r="FVC132" s="7"/>
      <c r="FVD132" s="7"/>
      <c r="FVE132" s="7"/>
      <c r="FVF132" s="7"/>
      <c r="FVG132" s="7"/>
      <c r="FVH132" s="7"/>
      <c r="FVI132" s="7"/>
      <c r="FVJ132" s="7"/>
      <c r="FVK132" s="7"/>
      <c r="FVL132" s="7"/>
      <c r="FVM132" s="7"/>
      <c r="FVN132" s="7"/>
      <c r="FVO132" s="7"/>
      <c r="FVP132" s="7"/>
      <c r="FVQ132" s="7"/>
      <c r="FVR132" s="7"/>
      <c r="FVS132" s="7"/>
      <c r="FVT132" s="7"/>
      <c r="FVU132" s="7"/>
      <c r="FVV132" s="7"/>
      <c r="FVW132" s="7"/>
      <c r="FVX132" s="7"/>
      <c r="FVY132" s="7"/>
      <c r="FVZ132" s="7"/>
      <c r="FWA132" s="7"/>
      <c r="FWB132" s="7"/>
      <c r="FWC132" s="7"/>
      <c r="FWD132" s="7"/>
      <c r="FWE132" s="7"/>
      <c r="FWF132" s="7"/>
      <c r="FWG132" s="7"/>
      <c r="FWH132" s="7"/>
      <c r="FWI132" s="7"/>
      <c r="FWJ132" s="7"/>
      <c r="FWK132" s="7"/>
      <c r="FWL132" s="7"/>
      <c r="FWM132" s="7"/>
      <c r="FWN132" s="7"/>
      <c r="FWO132" s="7"/>
      <c r="FWP132" s="7"/>
      <c r="FWQ132" s="7"/>
      <c r="FWR132" s="7"/>
      <c r="FWS132" s="7"/>
      <c r="FWT132" s="7"/>
      <c r="FWU132" s="7"/>
      <c r="FWV132" s="7"/>
      <c r="FWW132" s="7"/>
      <c r="FWX132" s="7"/>
      <c r="FWY132" s="7"/>
      <c r="FWZ132" s="7"/>
      <c r="FXA132" s="7"/>
      <c r="FXB132" s="7"/>
      <c r="FXC132" s="7"/>
      <c r="FXD132" s="7"/>
      <c r="FXE132" s="7"/>
      <c r="FXF132" s="7"/>
      <c r="FXG132" s="7"/>
      <c r="FXH132" s="7"/>
      <c r="FXI132" s="7"/>
      <c r="FXJ132" s="7"/>
      <c r="FXK132" s="7"/>
      <c r="FXL132" s="7"/>
      <c r="FXM132" s="7"/>
      <c r="FXN132" s="7"/>
      <c r="FXO132" s="7"/>
      <c r="FXP132" s="7"/>
      <c r="FXQ132" s="7"/>
      <c r="FXR132" s="7"/>
      <c r="FXS132" s="7"/>
      <c r="FXT132" s="7"/>
      <c r="FXU132" s="7"/>
      <c r="FXV132" s="7"/>
      <c r="FXW132" s="7"/>
      <c r="FXX132" s="7"/>
      <c r="FXY132" s="7"/>
      <c r="FXZ132" s="7"/>
      <c r="FYA132" s="7"/>
      <c r="FYB132" s="7"/>
      <c r="FYC132" s="7"/>
      <c r="FYD132" s="7"/>
      <c r="FYE132" s="7"/>
      <c r="FYF132" s="7"/>
      <c r="FYG132" s="7"/>
      <c r="FYH132" s="7"/>
      <c r="FYI132" s="7"/>
      <c r="FYJ132" s="7"/>
      <c r="FYK132" s="7"/>
      <c r="FYL132" s="7"/>
      <c r="FYM132" s="7"/>
      <c r="FYN132" s="7"/>
      <c r="FYO132" s="7"/>
      <c r="FYP132" s="7"/>
      <c r="FYQ132" s="7"/>
      <c r="FYR132" s="7"/>
      <c r="FYS132" s="7"/>
      <c r="FYT132" s="7"/>
      <c r="FYU132" s="7"/>
      <c r="FYV132" s="7"/>
      <c r="FYW132" s="7"/>
      <c r="FYX132" s="7"/>
      <c r="FYY132" s="7"/>
      <c r="FYZ132" s="7"/>
      <c r="FZA132" s="7"/>
      <c r="FZB132" s="7"/>
      <c r="FZC132" s="7"/>
      <c r="FZD132" s="7"/>
      <c r="FZE132" s="7"/>
      <c r="FZF132" s="7"/>
      <c r="FZG132" s="7"/>
      <c r="FZH132" s="7"/>
      <c r="FZI132" s="7"/>
      <c r="FZJ132" s="7"/>
      <c r="FZK132" s="7"/>
      <c r="FZL132" s="7"/>
      <c r="FZM132" s="7"/>
      <c r="FZN132" s="7"/>
      <c r="FZO132" s="7"/>
      <c r="FZP132" s="7"/>
      <c r="FZQ132" s="7"/>
      <c r="FZR132" s="7"/>
      <c r="FZS132" s="7"/>
      <c r="FZT132" s="7"/>
      <c r="FZU132" s="7"/>
      <c r="FZV132" s="7"/>
      <c r="FZW132" s="7"/>
      <c r="FZX132" s="7"/>
      <c r="FZY132" s="7"/>
      <c r="FZZ132" s="7"/>
      <c r="GAA132" s="7"/>
      <c r="GAB132" s="7"/>
      <c r="GAC132" s="7"/>
      <c r="GAD132" s="7"/>
      <c r="GAE132" s="7"/>
      <c r="GAF132" s="7"/>
      <c r="GAG132" s="7"/>
      <c r="GAH132" s="7"/>
      <c r="GAI132" s="7"/>
      <c r="GAJ132" s="7"/>
      <c r="GAK132" s="7"/>
      <c r="GAL132" s="7"/>
      <c r="GAM132" s="7"/>
      <c r="GAN132" s="7"/>
      <c r="GAO132" s="7"/>
      <c r="GAP132" s="7"/>
      <c r="GAQ132" s="7"/>
      <c r="GAR132" s="7"/>
      <c r="GAS132" s="7"/>
      <c r="GAT132" s="7"/>
      <c r="GAU132" s="7"/>
      <c r="GAV132" s="7"/>
      <c r="GAW132" s="7"/>
      <c r="GAX132" s="7"/>
      <c r="GAY132" s="7"/>
      <c r="GAZ132" s="7"/>
      <c r="GBA132" s="7"/>
      <c r="GBB132" s="7"/>
      <c r="GBC132" s="7"/>
      <c r="GBD132" s="7"/>
      <c r="GBE132" s="7"/>
      <c r="GBF132" s="7"/>
      <c r="GBG132" s="7"/>
      <c r="GBH132" s="7"/>
      <c r="GBI132" s="7"/>
      <c r="GBJ132" s="7"/>
      <c r="GBK132" s="7"/>
      <c r="GBL132" s="7"/>
      <c r="GBM132" s="7"/>
      <c r="GBN132" s="7"/>
      <c r="GBO132" s="7"/>
      <c r="GBP132" s="7"/>
      <c r="GBQ132" s="7"/>
      <c r="GBR132" s="7"/>
      <c r="GBS132" s="7"/>
      <c r="GBT132" s="7"/>
      <c r="GBU132" s="7"/>
      <c r="GBV132" s="7"/>
      <c r="GBW132" s="7"/>
      <c r="GBX132" s="7"/>
      <c r="GBY132" s="7"/>
      <c r="GBZ132" s="7"/>
      <c r="GCA132" s="7"/>
      <c r="GCB132" s="7"/>
      <c r="GCC132" s="7"/>
    </row>
    <row r="133" spans="1:4813" s="7" customFormat="1" ht="12.75" x14ac:dyDescent="0.2">
      <c r="A133" s="691"/>
      <c r="B133" s="699" t="s">
        <v>456</v>
      </c>
      <c r="C133" s="256"/>
      <c r="D133" s="149">
        <v>0</v>
      </c>
      <c r="E133" s="150">
        <v>0</v>
      </c>
      <c r="F133" s="151">
        <v>0</v>
      </c>
      <c r="G133" s="150">
        <v>0</v>
      </c>
      <c r="H133" s="151">
        <v>0</v>
      </c>
      <c r="I133" s="150">
        <v>0</v>
      </c>
      <c r="J133" s="151">
        <v>0</v>
      </c>
      <c r="K133" s="150">
        <v>0</v>
      </c>
      <c r="L133" s="151">
        <v>0</v>
      </c>
      <c r="M133" s="152">
        <v>0</v>
      </c>
      <c r="O133" s="168">
        <f t="shared" si="26"/>
        <v>0</v>
      </c>
    </row>
    <row r="134" spans="1:4813" s="7" customFormat="1" ht="10.5" customHeight="1" x14ac:dyDescent="0.2">
      <c r="A134" s="691"/>
      <c r="B134" s="699" t="s">
        <v>456</v>
      </c>
      <c r="C134" s="256"/>
      <c r="D134" s="149">
        <v>0</v>
      </c>
      <c r="E134" s="150">
        <v>0</v>
      </c>
      <c r="F134" s="151">
        <v>0</v>
      </c>
      <c r="G134" s="150">
        <v>0</v>
      </c>
      <c r="H134" s="151">
        <v>0</v>
      </c>
      <c r="I134" s="150">
        <v>0</v>
      </c>
      <c r="J134" s="151">
        <v>0</v>
      </c>
      <c r="K134" s="150">
        <v>0</v>
      </c>
      <c r="L134" s="151">
        <v>0</v>
      </c>
      <c r="M134" s="152">
        <v>0</v>
      </c>
      <c r="O134" s="168">
        <f t="shared" si="26"/>
        <v>0</v>
      </c>
    </row>
    <row r="135" spans="1:4813" s="7" customFormat="1" ht="12.75" x14ac:dyDescent="0.2">
      <c r="A135" s="691"/>
      <c r="B135" s="699" t="s">
        <v>456</v>
      </c>
      <c r="C135" s="256"/>
      <c r="D135" s="149">
        <v>0</v>
      </c>
      <c r="E135" s="150">
        <v>0</v>
      </c>
      <c r="F135" s="151">
        <v>0</v>
      </c>
      <c r="G135" s="150">
        <v>0</v>
      </c>
      <c r="H135" s="151">
        <v>0</v>
      </c>
      <c r="I135" s="150">
        <v>0</v>
      </c>
      <c r="J135" s="151">
        <v>0</v>
      </c>
      <c r="K135" s="150">
        <v>0</v>
      </c>
      <c r="L135" s="151">
        <v>0</v>
      </c>
      <c r="M135" s="152">
        <v>0</v>
      </c>
      <c r="O135" s="168">
        <f t="shared" si="26"/>
        <v>0</v>
      </c>
    </row>
    <row r="136" spans="1:4813" s="7" customFormat="1" ht="15" customHeight="1" x14ac:dyDescent="0.2">
      <c r="A136" s="691"/>
      <c r="B136" s="699" t="s">
        <v>456</v>
      </c>
      <c r="C136" s="256"/>
      <c r="D136" s="149">
        <v>0</v>
      </c>
      <c r="E136" s="150">
        <v>0</v>
      </c>
      <c r="F136" s="151">
        <v>0</v>
      </c>
      <c r="G136" s="150">
        <v>0</v>
      </c>
      <c r="H136" s="151">
        <v>0</v>
      </c>
      <c r="I136" s="150">
        <v>0</v>
      </c>
      <c r="J136" s="151">
        <v>0</v>
      </c>
      <c r="K136" s="150">
        <v>0</v>
      </c>
      <c r="L136" s="151">
        <v>0</v>
      </c>
      <c r="M136" s="152">
        <v>0</v>
      </c>
      <c r="O136" s="168">
        <f t="shared" si="26"/>
        <v>0</v>
      </c>
    </row>
    <row r="137" spans="1:4813" s="7" customFormat="1" ht="12.75" x14ac:dyDescent="0.2">
      <c r="A137" s="691"/>
      <c r="B137" s="699" t="s">
        <v>456</v>
      </c>
      <c r="C137" s="256"/>
      <c r="D137" s="149">
        <v>0</v>
      </c>
      <c r="E137" s="150">
        <v>0</v>
      </c>
      <c r="F137" s="151">
        <v>0</v>
      </c>
      <c r="G137" s="150">
        <v>0</v>
      </c>
      <c r="H137" s="151">
        <v>0</v>
      </c>
      <c r="I137" s="150">
        <v>0</v>
      </c>
      <c r="J137" s="151">
        <v>0</v>
      </c>
      <c r="K137" s="150">
        <v>0</v>
      </c>
      <c r="L137" s="151">
        <v>0</v>
      </c>
      <c r="M137" s="152">
        <v>0</v>
      </c>
      <c r="O137" s="168">
        <f>SUM(D137:M137)</f>
        <v>0</v>
      </c>
    </row>
    <row r="138" spans="1:4813" s="7" customFormat="1" ht="15.75" customHeight="1" x14ac:dyDescent="0.2">
      <c r="A138" s="691"/>
      <c r="B138" s="699" t="s">
        <v>456</v>
      </c>
      <c r="C138" s="256"/>
      <c r="D138" s="149">
        <v>0</v>
      </c>
      <c r="E138" s="150">
        <v>0</v>
      </c>
      <c r="F138" s="151">
        <v>0</v>
      </c>
      <c r="G138" s="150">
        <v>0</v>
      </c>
      <c r="H138" s="151">
        <v>0</v>
      </c>
      <c r="I138" s="150">
        <v>0</v>
      </c>
      <c r="J138" s="151">
        <v>0</v>
      </c>
      <c r="K138" s="150">
        <v>0</v>
      </c>
      <c r="L138" s="151">
        <v>0</v>
      </c>
      <c r="M138" s="152">
        <v>0</v>
      </c>
      <c r="O138" s="168">
        <f>SUM(D138:M138)</f>
        <v>0</v>
      </c>
    </row>
    <row r="139" spans="1:4813" s="7" customFormat="1" ht="15.75" customHeight="1" x14ac:dyDescent="0.2">
      <c r="A139" s="691"/>
      <c r="B139" s="699" t="s">
        <v>456</v>
      </c>
      <c r="C139" s="256"/>
      <c r="D139" s="149">
        <v>0</v>
      </c>
      <c r="E139" s="150">
        <v>0</v>
      </c>
      <c r="F139" s="151">
        <v>0</v>
      </c>
      <c r="G139" s="150">
        <v>0</v>
      </c>
      <c r="H139" s="151">
        <v>0</v>
      </c>
      <c r="I139" s="150">
        <v>0</v>
      </c>
      <c r="J139" s="151">
        <v>0</v>
      </c>
      <c r="K139" s="150">
        <v>0</v>
      </c>
      <c r="L139" s="151">
        <v>0</v>
      </c>
      <c r="M139" s="152">
        <v>0</v>
      </c>
      <c r="O139" s="168">
        <f>SUM(D139:M139)</f>
        <v>0</v>
      </c>
    </row>
    <row r="140" spans="1:4813" s="7" customFormat="1" ht="12.75" x14ac:dyDescent="0.2">
      <c r="A140" s="692" t="s">
        <v>422</v>
      </c>
      <c r="B140" s="512" t="s">
        <v>457</v>
      </c>
      <c r="C140" s="256"/>
      <c r="D140" s="149">
        <v>0</v>
      </c>
      <c r="E140" s="150">
        <v>0</v>
      </c>
      <c r="F140" s="151">
        <v>0</v>
      </c>
      <c r="G140" s="150">
        <v>0</v>
      </c>
      <c r="H140" s="151">
        <v>0</v>
      </c>
      <c r="I140" s="150">
        <v>0</v>
      </c>
      <c r="J140" s="151">
        <v>0</v>
      </c>
      <c r="K140" s="150">
        <v>0</v>
      </c>
      <c r="L140" s="151">
        <v>0</v>
      </c>
      <c r="M140" s="302">
        <v>0</v>
      </c>
      <c r="O140" s="303">
        <f t="shared" si="26"/>
        <v>0</v>
      </c>
    </row>
    <row r="141" spans="1:4813" s="7" customFormat="1" ht="27.75" customHeight="1" thickBot="1" x14ac:dyDescent="0.25">
      <c r="A141" s="92" t="s">
        <v>119</v>
      </c>
      <c r="B141" s="65" t="s">
        <v>120</v>
      </c>
      <c r="C141" s="243"/>
      <c r="D141" s="314">
        <f t="shared" ref="D141:M141" si="27">SUM(D132:D140)</f>
        <v>0</v>
      </c>
      <c r="E141" s="66">
        <f t="shared" si="27"/>
        <v>0</v>
      </c>
      <c r="F141" s="66">
        <f t="shared" si="27"/>
        <v>0</v>
      </c>
      <c r="G141" s="66">
        <f t="shared" si="27"/>
        <v>0</v>
      </c>
      <c r="H141" s="66">
        <f t="shared" si="27"/>
        <v>0</v>
      </c>
      <c r="I141" s="66">
        <f t="shared" si="27"/>
        <v>0</v>
      </c>
      <c r="J141" s="66">
        <f t="shared" si="27"/>
        <v>0</v>
      </c>
      <c r="K141" s="66">
        <f t="shared" si="27"/>
        <v>0</v>
      </c>
      <c r="L141" s="66">
        <f t="shared" si="27"/>
        <v>0</v>
      </c>
      <c r="M141" s="254">
        <f t="shared" si="27"/>
        <v>0</v>
      </c>
      <c r="O141" s="4">
        <f>SUM(O132:O140)</f>
        <v>0</v>
      </c>
    </row>
    <row r="142" spans="1:4813" s="7" customFormat="1" ht="30.75" customHeight="1" x14ac:dyDescent="0.2">
      <c r="A142" s="504" t="s">
        <v>122</v>
      </c>
      <c r="B142" s="760" t="s">
        <v>458</v>
      </c>
      <c r="C142" s="297"/>
      <c r="D142" s="506"/>
      <c r="E142" s="506"/>
      <c r="F142" s="506"/>
      <c r="G142" s="506"/>
      <c r="H142" s="506"/>
      <c r="I142" s="506"/>
      <c r="J142" s="506"/>
      <c r="K142" s="506"/>
      <c r="L142" s="506"/>
      <c r="M142" s="506"/>
      <c r="O142" s="507"/>
    </row>
    <row r="143" spans="1:4813" s="7" customFormat="1" ht="15.75" customHeight="1" x14ac:dyDescent="0.2">
      <c r="A143" s="486" t="s">
        <v>125</v>
      </c>
      <c r="B143" s="512" t="s">
        <v>126</v>
      </c>
      <c r="C143" s="711"/>
      <c r="D143" s="680">
        <v>0</v>
      </c>
      <c r="E143" s="681">
        <v>0</v>
      </c>
      <c r="F143" s="681">
        <v>0</v>
      </c>
      <c r="G143" s="681">
        <v>0</v>
      </c>
      <c r="H143" s="681">
        <v>0</v>
      </c>
      <c r="I143" s="681">
        <v>0</v>
      </c>
      <c r="J143" s="681">
        <v>0</v>
      </c>
      <c r="K143" s="681">
        <v>0</v>
      </c>
      <c r="L143" s="681">
        <v>0</v>
      </c>
      <c r="M143" s="682">
        <v>0</v>
      </c>
      <c r="O143" s="491">
        <f t="shared" ref="O143" si="28">SUM(D143:M143)</f>
        <v>0</v>
      </c>
    </row>
    <row r="144" spans="1:4813" s="7" customFormat="1" ht="13.5" customHeight="1" thickBot="1" x14ac:dyDescent="0.25">
      <c r="A144" s="716" t="s">
        <v>128</v>
      </c>
      <c r="B144" s="715" t="s">
        <v>129</v>
      </c>
      <c r="C144" s="717"/>
      <c r="D144" s="683">
        <v>0</v>
      </c>
      <c r="E144" s="684">
        <v>0</v>
      </c>
      <c r="F144" s="684">
        <v>0</v>
      </c>
      <c r="G144" s="684">
        <v>0</v>
      </c>
      <c r="H144" s="684">
        <v>0</v>
      </c>
      <c r="I144" s="684">
        <v>0</v>
      </c>
      <c r="J144" s="684">
        <v>0</v>
      </c>
      <c r="K144" s="684">
        <v>0</v>
      </c>
      <c r="L144" s="684">
        <v>0</v>
      </c>
      <c r="M144" s="685">
        <v>0</v>
      </c>
      <c r="O144" s="497">
        <f>SUM(D144:M144)</f>
        <v>0</v>
      </c>
    </row>
    <row r="145" spans="1:15" s="7" customFormat="1" ht="13.5" thickBot="1" x14ac:dyDescent="0.25">
      <c r="A145" s="716"/>
      <c r="B145" s="759" t="s">
        <v>459</v>
      </c>
      <c r="C145" s="721"/>
      <c r="D145" s="307"/>
      <c r="E145" s="307"/>
      <c r="F145" s="307"/>
      <c r="G145" s="307"/>
      <c r="H145" s="307"/>
      <c r="I145" s="307"/>
      <c r="J145" s="307"/>
      <c r="K145" s="307"/>
      <c r="L145" s="307"/>
      <c r="M145" s="308"/>
      <c r="O145" s="168"/>
    </row>
    <row r="146" spans="1:15" s="7" customFormat="1" ht="13.5" thickBot="1" x14ac:dyDescent="0.25">
      <c r="A146" s="723"/>
      <c r="B146" s="724"/>
      <c r="C146" s="725"/>
      <c r="D146" s="726"/>
      <c r="E146" s="726"/>
      <c r="F146" s="726"/>
      <c r="G146" s="726"/>
      <c r="H146" s="726"/>
      <c r="I146" s="726"/>
      <c r="J146" s="726"/>
      <c r="K146" s="726"/>
      <c r="L146" s="726"/>
      <c r="M146" s="727"/>
      <c r="O146" s="728"/>
    </row>
    <row r="147" spans="1:15" s="7" customFormat="1" ht="29.25" customHeight="1" thickBot="1" x14ac:dyDescent="0.25">
      <c r="A147" s="718" t="s">
        <v>130</v>
      </c>
      <c r="B147" s="719" t="s">
        <v>131</v>
      </c>
      <c r="C147" s="720"/>
      <c r="D147" s="722">
        <f>SUM(D143:D145)</f>
        <v>0</v>
      </c>
      <c r="E147" s="722">
        <f t="shared" ref="E147:M147" si="29">SUM(E143:E145)</f>
        <v>0</v>
      </c>
      <c r="F147" s="722">
        <f t="shared" si="29"/>
        <v>0</v>
      </c>
      <c r="G147" s="722">
        <f t="shared" si="29"/>
        <v>0</v>
      </c>
      <c r="H147" s="722">
        <f t="shared" si="29"/>
        <v>0</v>
      </c>
      <c r="I147" s="722">
        <f t="shared" si="29"/>
        <v>0</v>
      </c>
      <c r="J147" s="722">
        <f t="shared" si="29"/>
        <v>0</v>
      </c>
      <c r="K147" s="722">
        <f t="shared" si="29"/>
        <v>0</v>
      </c>
      <c r="L147" s="722">
        <f t="shared" si="29"/>
        <v>0</v>
      </c>
      <c r="M147" s="722">
        <f t="shared" si="29"/>
        <v>0</v>
      </c>
      <c r="O147" s="503">
        <f>SUM(O143:O145)</f>
        <v>0</v>
      </c>
    </row>
    <row r="148" spans="1:15" s="7" customFormat="1" ht="27.75" customHeight="1" thickBot="1" x14ac:dyDescent="0.25">
      <c r="A148" s="639" t="s">
        <v>133</v>
      </c>
      <c r="B148" s="640" t="s">
        <v>134</v>
      </c>
      <c r="C148" s="641"/>
      <c r="D148" s="642">
        <f t="shared" ref="D148:M148" si="30">SUM(D84,D95,D106,D117,D126,D130,D141,D147)</f>
        <v>0</v>
      </c>
      <c r="E148" s="642">
        <f t="shared" si="30"/>
        <v>0</v>
      </c>
      <c r="F148" s="642">
        <f t="shared" si="30"/>
        <v>0</v>
      </c>
      <c r="G148" s="642">
        <f t="shared" si="30"/>
        <v>0</v>
      </c>
      <c r="H148" s="642">
        <f t="shared" si="30"/>
        <v>0</v>
      </c>
      <c r="I148" s="642">
        <f t="shared" si="30"/>
        <v>0</v>
      </c>
      <c r="J148" s="642">
        <f t="shared" si="30"/>
        <v>0</v>
      </c>
      <c r="K148" s="642">
        <f t="shared" si="30"/>
        <v>0</v>
      </c>
      <c r="L148" s="642">
        <f t="shared" si="30"/>
        <v>0</v>
      </c>
      <c r="M148" s="643">
        <f t="shared" si="30"/>
        <v>0</v>
      </c>
      <c r="N148" s="644"/>
      <c r="O148" s="645">
        <f>SUM(O84,O95,O106,O117,O126,O130,O141,O147)</f>
        <v>0</v>
      </c>
    </row>
    <row r="149" spans="1:15" s="7" customFormat="1" ht="17.25" customHeight="1" x14ac:dyDescent="0.25">
      <c r="A149" s="508"/>
      <c r="B149" s="885" t="s">
        <v>460</v>
      </c>
      <c r="C149" s="886"/>
      <c r="D149" s="886"/>
      <c r="E149" s="886"/>
      <c r="F149" s="886"/>
      <c r="G149" s="886"/>
      <c r="H149" s="886"/>
      <c r="I149" s="886"/>
      <c r="J149" s="886"/>
      <c r="K149" s="886"/>
      <c r="L149" s="886"/>
      <c r="M149" s="886"/>
      <c r="N149" s="616"/>
      <c r="O149" s="615"/>
    </row>
    <row r="150" spans="1:15" ht="24" customHeight="1" x14ac:dyDescent="0.2">
      <c r="A150" s="354" t="s">
        <v>137</v>
      </c>
      <c r="B150" s="537" t="s">
        <v>461</v>
      </c>
      <c r="C150" s="536"/>
      <c r="D150" s="535"/>
      <c r="E150" s="535"/>
      <c r="F150" s="535"/>
      <c r="G150" s="535"/>
      <c r="H150" s="535"/>
      <c r="I150" s="535"/>
      <c r="J150" s="535"/>
      <c r="K150" s="535"/>
      <c r="L150" s="535"/>
      <c r="M150" s="535"/>
      <c r="N150" s="357"/>
      <c r="O150" s="617"/>
    </row>
    <row r="151" spans="1:15" x14ac:dyDescent="0.2">
      <c r="A151" s="359"/>
      <c r="B151" s="360" t="s">
        <v>445</v>
      </c>
      <c r="C151" s="361"/>
      <c r="D151" s="362">
        <v>0</v>
      </c>
      <c r="E151" s="363">
        <v>0</v>
      </c>
      <c r="F151" s="363">
        <v>0</v>
      </c>
      <c r="G151" s="363">
        <v>0</v>
      </c>
      <c r="H151" s="363">
        <v>0</v>
      </c>
      <c r="I151" s="363">
        <v>0</v>
      </c>
      <c r="J151" s="363">
        <v>0</v>
      </c>
      <c r="K151" s="363">
        <v>0</v>
      </c>
      <c r="L151" s="363">
        <v>0</v>
      </c>
      <c r="M151" s="364">
        <v>0</v>
      </c>
      <c r="N151" s="357"/>
      <c r="O151" s="365">
        <f>SUM(D151:M151)</f>
        <v>0</v>
      </c>
    </row>
    <row r="152" spans="1:15" x14ac:dyDescent="0.2">
      <c r="A152" s="366"/>
      <c r="B152" s="534" t="s">
        <v>446</v>
      </c>
      <c r="C152" s="368"/>
      <c r="D152" s="369">
        <v>0</v>
      </c>
      <c r="E152" s="370">
        <v>0</v>
      </c>
      <c r="F152" s="370">
        <v>0</v>
      </c>
      <c r="G152" s="370">
        <v>0</v>
      </c>
      <c r="H152" s="370">
        <v>0</v>
      </c>
      <c r="I152" s="370">
        <v>0</v>
      </c>
      <c r="J152" s="370">
        <v>0</v>
      </c>
      <c r="K152" s="370">
        <v>0</v>
      </c>
      <c r="L152" s="370">
        <v>0</v>
      </c>
      <c r="M152" s="371">
        <v>0</v>
      </c>
      <c r="N152" s="357"/>
      <c r="O152" s="372">
        <f>SUM(D152:M152)</f>
        <v>0</v>
      </c>
    </row>
    <row r="153" spans="1:15" ht="17.25" customHeight="1" thickBot="1" x14ac:dyDescent="0.25">
      <c r="A153" s="373" t="s">
        <v>140</v>
      </c>
      <c r="B153" s="390" t="s">
        <v>141</v>
      </c>
      <c r="C153" s="375"/>
      <c r="D153" s="376">
        <f t="shared" ref="D153:M153" si="31">SUM(D151:D152)</f>
        <v>0</v>
      </c>
      <c r="E153" s="377">
        <f t="shared" si="31"/>
        <v>0</v>
      </c>
      <c r="F153" s="377">
        <f t="shared" si="31"/>
        <v>0</v>
      </c>
      <c r="G153" s="377">
        <f t="shared" si="31"/>
        <v>0</v>
      </c>
      <c r="H153" s="377">
        <f t="shared" si="31"/>
        <v>0</v>
      </c>
      <c r="I153" s="377">
        <f t="shared" si="31"/>
        <v>0</v>
      </c>
      <c r="J153" s="377">
        <f t="shared" si="31"/>
        <v>0</v>
      </c>
      <c r="K153" s="377">
        <f t="shared" si="31"/>
        <v>0</v>
      </c>
      <c r="L153" s="377">
        <f t="shared" si="31"/>
        <v>0</v>
      </c>
      <c r="M153" s="378">
        <f t="shared" si="31"/>
        <v>0</v>
      </c>
      <c r="N153" s="379"/>
      <c r="O153" s="380">
        <f>SUM(O151:O152)</f>
        <v>0</v>
      </c>
    </row>
    <row r="154" spans="1:15" ht="17.25" customHeight="1" x14ac:dyDescent="0.2">
      <c r="A154" s="366" t="s">
        <v>143</v>
      </c>
      <c r="B154" s="367" t="s">
        <v>144</v>
      </c>
      <c r="C154" s="368"/>
      <c r="D154" s="456">
        <f t="shared" ref="D154:M154" si="32">(D153)*0.3252</f>
        <v>0</v>
      </c>
      <c r="E154" s="456">
        <f t="shared" si="32"/>
        <v>0</v>
      </c>
      <c r="F154" s="456">
        <f t="shared" si="32"/>
        <v>0</v>
      </c>
      <c r="G154" s="456">
        <f t="shared" si="32"/>
        <v>0</v>
      </c>
      <c r="H154" s="456">
        <f t="shared" si="32"/>
        <v>0</v>
      </c>
      <c r="I154" s="456">
        <f t="shared" si="32"/>
        <v>0</v>
      </c>
      <c r="J154" s="456">
        <f t="shared" si="32"/>
        <v>0</v>
      </c>
      <c r="K154" s="456">
        <f t="shared" si="32"/>
        <v>0</v>
      </c>
      <c r="L154" s="456">
        <f t="shared" si="32"/>
        <v>0</v>
      </c>
      <c r="M154" s="456">
        <f t="shared" si="32"/>
        <v>0</v>
      </c>
      <c r="N154" s="357"/>
      <c r="O154" s="372">
        <f>SUM(D154:M154)</f>
        <v>0</v>
      </c>
    </row>
    <row r="155" spans="1:15" ht="17.25" customHeight="1" thickBot="1" x14ac:dyDescent="0.25">
      <c r="A155" s="373" t="s">
        <v>146</v>
      </c>
      <c r="B155" s="374" t="s">
        <v>462</v>
      </c>
      <c r="C155" s="375"/>
      <c r="D155" s="376">
        <f>D153+D154</f>
        <v>0</v>
      </c>
      <c r="E155" s="381">
        <f t="shared" ref="E155:M155" si="33">E153+E154</f>
        <v>0</v>
      </c>
      <c r="F155" s="381">
        <f t="shared" si="33"/>
        <v>0</v>
      </c>
      <c r="G155" s="381">
        <f t="shared" si="33"/>
        <v>0</v>
      </c>
      <c r="H155" s="381">
        <f t="shared" si="33"/>
        <v>0</v>
      </c>
      <c r="I155" s="381">
        <f t="shared" si="33"/>
        <v>0</v>
      </c>
      <c r="J155" s="381">
        <f t="shared" si="33"/>
        <v>0</v>
      </c>
      <c r="K155" s="381">
        <f t="shared" si="33"/>
        <v>0</v>
      </c>
      <c r="L155" s="381">
        <f t="shared" si="33"/>
        <v>0</v>
      </c>
      <c r="M155" s="378">
        <f t="shared" si="33"/>
        <v>0</v>
      </c>
      <c r="N155" s="379"/>
      <c r="O155" s="380">
        <f>SUM(D155:M155)</f>
        <v>0</v>
      </c>
    </row>
    <row r="156" spans="1:15" ht="27" customHeight="1" x14ac:dyDescent="0.2">
      <c r="A156" s="354" t="s">
        <v>149</v>
      </c>
      <c r="B156" s="524" t="s">
        <v>150</v>
      </c>
      <c r="C156" s="355"/>
      <c r="D156" s="356"/>
      <c r="E156" s="356"/>
      <c r="F156" s="356"/>
      <c r="G156" s="356"/>
      <c r="H156" s="356"/>
      <c r="I156" s="356"/>
      <c r="J156" s="356"/>
      <c r="K156" s="356"/>
      <c r="L156" s="356"/>
      <c r="M156" s="356"/>
      <c r="N156" s="357"/>
      <c r="O156" s="358"/>
    </row>
    <row r="157" spans="1:15" x14ac:dyDescent="0.2">
      <c r="A157" s="359"/>
      <c r="B157" s="360" t="s">
        <v>445</v>
      </c>
      <c r="C157" s="361"/>
      <c r="D157" s="362">
        <v>0</v>
      </c>
      <c r="E157" s="363">
        <v>0</v>
      </c>
      <c r="F157" s="363">
        <v>0</v>
      </c>
      <c r="G157" s="363">
        <v>0</v>
      </c>
      <c r="H157" s="363">
        <v>0</v>
      </c>
      <c r="I157" s="363">
        <v>0</v>
      </c>
      <c r="J157" s="363">
        <v>0</v>
      </c>
      <c r="K157" s="363">
        <v>0</v>
      </c>
      <c r="L157" s="363">
        <v>0</v>
      </c>
      <c r="M157" s="364">
        <v>0</v>
      </c>
      <c r="N157" s="357"/>
      <c r="O157" s="365">
        <f>SUM(D157:M157)</f>
        <v>0</v>
      </c>
    </row>
    <row r="158" spans="1:15" ht="16.5" customHeight="1" x14ac:dyDescent="0.2">
      <c r="A158" s="366"/>
      <c r="B158" s="367" t="s">
        <v>446</v>
      </c>
      <c r="C158" s="368"/>
      <c r="D158" s="369">
        <v>0</v>
      </c>
      <c r="E158" s="370">
        <v>0</v>
      </c>
      <c r="F158" s="370">
        <v>0</v>
      </c>
      <c r="G158" s="370">
        <v>0</v>
      </c>
      <c r="H158" s="370">
        <v>0</v>
      </c>
      <c r="I158" s="370">
        <v>0</v>
      </c>
      <c r="J158" s="370">
        <v>0</v>
      </c>
      <c r="K158" s="370">
        <v>0</v>
      </c>
      <c r="L158" s="370">
        <v>0</v>
      </c>
      <c r="M158" s="371">
        <v>0</v>
      </c>
      <c r="N158" s="357"/>
      <c r="O158" s="372">
        <f>SUM(D158:M158)</f>
        <v>0</v>
      </c>
    </row>
    <row r="159" spans="1:15" ht="29.25" customHeight="1" thickBot="1" x14ac:dyDescent="0.25">
      <c r="A159" s="373" t="s">
        <v>152</v>
      </c>
      <c r="B159" s="374" t="s">
        <v>463</v>
      </c>
      <c r="C159" s="375"/>
      <c r="D159" s="376">
        <f t="shared" ref="D159:O159" si="34">SUM(D157:D158)</f>
        <v>0</v>
      </c>
      <c r="E159" s="381">
        <f t="shared" si="34"/>
        <v>0</v>
      </c>
      <c r="F159" s="381">
        <f t="shared" si="34"/>
        <v>0</v>
      </c>
      <c r="G159" s="381">
        <f t="shared" si="34"/>
        <v>0</v>
      </c>
      <c r="H159" s="381">
        <f t="shared" si="34"/>
        <v>0</v>
      </c>
      <c r="I159" s="381">
        <f t="shared" si="34"/>
        <v>0</v>
      </c>
      <c r="J159" s="381">
        <f t="shared" si="34"/>
        <v>0</v>
      </c>
      <c r="K159" s="381">
        <f t="shared" si="34"/>
        <v>0</v>
      </c>
      <c r="L159" s="381">
        <f t="shared" si="34"/>
        <v>0</v>
      </c>
      <c r="M159" s="378">
        <f t="shared" si="34"/>
        <v>0</v>
      </c>
      <c r="N159" s="379"/>
      <c r="O159" s="380">
        <f t="shared" si="34"/>
        <v>0</v>
      </c>
    </row>
    <row r="160" spans="1:15" ht="30.75" customHeight="1" thickBot="1" x14ac:dyDescent="0.25">
      <c r="A160" s="530" t="s">
        <v>155</v>
      </c>
      <c r="B160" s="531" t="s">
        <v>156</v>
      </c>
      <c r="C160" s="532"/>
      <c r="D160" s="525">
        <f>D159+D155</f>
        <v>0</v>
      </c>
      <c r="E160" s="525">
        <f t="shared" ref="E160:M160" si="35">E159+E155</f>
        <v>0</v>
      </c>
      <c r="F160" s="525">
        <f t="shared" si="35"/>
        <v>0</v>
      </c>
      <c r="G160" s="525">
        <f t="shared" si="35"/>
        <v>0</v>
      </c>
      <c r="H160" s="525">
        <f t="shared" si="35"/>
        <v>0</v>
      </c>
      <c r="I160" s="525">
        <f t="shared" si="35"/>
        <v>0</v>
      </c>
      <c r="J160" s="525">
        <f t="shared" si="35"/>
        <v>0</v>
      </c>
      <c r="K160" s="525">
        <f t="shared" si="35"/>
        <v>0</v>
      </c>
      <c r="L160" s="525">
        <f t="shared" si="35"/>
        <v>0</v>
      </c>
      <c r="M160" s="525">
        <f t="shared" si="35"/>
        <v>0</v>
      </c>
      <c r="N160" s="526"/>
      <c r="O160" s="527">
        <f>O159+O155</f>
        <v>0</v>
      </c>
    </row>
    <row r="161" spans="1:15" ht="17.25" customHeight="1" thickBot="1" x14ac:dyDescent="0.25">
      <c r="A161" s="530" t="s">
        <v>158</v>
      </c>
      <c r="B161" s="529" t="s">
        <v>464</v>
      </c>
      <c r="C161" s="355"/>
      <c r="D161" s="382"/>
      <c r="E161" s="382"/>
      <c r="F161" s="382"/>
      <c r="G161" s="382"/>
      <c r="H161" s="382"/>
      <c r="I161" s="382"/>
      <c r="J161" s="382"/>
      <c r="K161" s="382"/>
      <c r="L161" s="382"/>
      <c r="M161" s="382"/>
      <c r="N161" s="357"/>
      <c r="O161" s="383"/>
    </row>
    <row r="162" spans="1:15" x14ac:dyDescent="0.2">
      <c r="A162" s="384"/>
      <c r="B162" s="696"/>
      <c r="C162" s="361"/>
      <c r="D162" s="362">
        <v>0</v>
      </c>
      <c r="E162" s="363">
        <v>0</v>
      </c>
      <c r="F162" s="363">
        <v>0</v>
      </c>
      <c r="G162" s="363">
        <v>0</v>
      </c>
      <c r="H162" s="363">
        <v>0</v>
      </c>
      <c r="I162" s="363">
        <v>0</v>
      </c>
      <c r="J162" s="363">
        <v>0</v>
      </c>
      <c r="K162" s="363">
        <v>0</v>
      </c>
      <c r="L162" s="363">
        <v>0</v>
      </c>
      <c r="M162" s="364">
        <v>0</v>
      </c>
      <c r="N162" s="357"/>
      <c r="O162" s="365">
        <f t="shared" ref="O162:O168" si="36">SUM(D162:M162)</f>
        <v>0</v>
      </c>
    </row>
    <row r="163" spans="1:15" x14ac:dyDescent="0.2">
      <c r="A163" s="385"/>
      <c r="B163" s="697"/>
      <c r="C163" s="368"/>
      <c r="D163" s="369">
        <v>0</v>
      </c>
      <c r="E163" s="370">
        <v>0</v>
      </c>
      <c r="F163" s="370">
        <v>0</v>
      </c>
      <c r="G163" s="370">
        <v>0</v>
      </c>
      <c r="H163" s="370">
        <v>0</v>
      </c>
      <c r="I163" s="370">
        <v>0</v>
      </c>
      <c r="J163" s="370">
        <v>0</v>
      </c>
      <c r="K163" s="370">
        <v>0</v>
      </c>
      <c r="L163" s="370">
        <v>0</v>
      </c>
      <c r="M163" s="371">
        <v>0</v>
      </c>
      <c r="N163" s="357"/>
      <c r="O163" s="372">
        <f t="shared" si="36"/>
        <v>0</v>
      </c>
    </row>
    <row r="164" spans="1:15" x14ac:dyDescent="0.2">
      <c r="A164" s="385"/>
      <c r="B164" s="698"/>
      <c r="C164" s="368"/>
      <c r="D164" s="369">
        <v>0</v>
      </c>
      <c r="E164" s="370">
        <v>0</v>
      </c>
      <c r="F164" s="370">
        <v>0</v>
      </c>
      <c r="G164" s="370">
        <v>0</v>
      </c>
      <c r="H164" s="370">
        <v>0</v>
      </c>
      <c r="I164" s="370">
        <v>0</v>
      </c>
      <c r="J164" s="370">
        <v>0</v>
      </c>
      <c r="K164" s="370">
        <v>0</v>
      </c>
      <c r="L164" s="370">
        <v>0</v>
      </c>
      <c r="M164" s="371">
        <v>0</v>
      </c>
      <c r="N164" s="357"/>
      <c r="O164" s="372">
        <f t="shared" si="36"/>
        <v>0</v>
      </c>
    </row>
    <row r="165" spans="1:15" x14ac:dyDescent="0.2">
      <c r="A165" s="385"/>
      <c r="B165" s="698"/>
      <c r="C165" s="368"/>
      <c r="D165" s="369">
        <v>0</v>
      </c>
      <c r="E165" s="370">
        <v>0</v>
      </c>
      <c r="F165" s="370">
        <v>0</v>
      </c>
      <c r="G165" s="370">
        <v>0</v>
      </c>
      <c r="H165" s="370">
        <v>0</v>
      </c>
      <c r="I165" s="370">
        <v>0</v>
      </c>
      <c r="J165" s="370">
        <v>0</v>
      </c>
      <c r="K165" s="370">
        <v>0</v>
      </c>
      <c r="L165" s="370">
        <v>0</v>
      </c>
      <c r="M165" s="371">
        <v>0</v>
      </c>
      <c r="N165" s="357"/>
      <c r="O165" s="372">
        <f t="shared" si="36"/>
        <v>0</v>
      </c>
    </row>
    <row r="166" spans="1:15" x14ac:dyDescent="0.2">
      <c r="A166" s="385"/>
      <c r="B166" s="698"/>
      <c r="C166" s="368"/>
      <c r="D166" s="369">
        <v>0</v>
      </c>
      <c r="E166" s="370">
        <v>0</v>
      </c>
      <c r="F166" s="370">
        <v>0</v>
      </c>
      <c r="G166" s="370">
        <v>0</v>
      </c>
      <c r="H166" s="370">
        <v>0</v>
      </c>
      <c r="I166" s="370">
        <v>0</v>
      </c>
      <c r="J166" s="370">
        <v>0</v>
      </c>
      <c r="K166" s="370">
        <v>0</v>
      </c>
      <c r="L166" s="370">
        <v>0</v>
      </c>
      <c r="M166" s="371">
        <v>0</v>
      </c>
      <c r="N166" s="357"/>
      <c r="O166" s="372">
        <f t="shared" si="36"/>
        <v>0</v>
      </c>
    </row>
    <row r="167" spans="1:15" x14ac:dyDescent="0.2">
      <c r="A167" s="385"/>
      <c r="B167" s="698"/>
      <c r="C167" s="368"/>
      <c r="D167" s="369">
        <v>0</v>
      </c>
      <c r="E167" s="370">
        <v>0</v>
      </c>
      <c r="F167" s="370">
        <v>0</v>
      </c>
      <c r="G167" s="370">
        <v>0</v>
      </c>
      <c r="H167" s="370">
        <v>0</v>
      </c>
      <c r="I167" s="370">
        <v>0</v>
      </c>
      <c r="J167" s="370">
        <v>0</v>
      </c>
      <c r="K167" s="370">
        <v>0</v>
      </c>
      <c r="L167" s="370">
        <v>0</v>
      </c>
      <c r="M167" s="371">
        <v>0</v>
      </c>
      <c r="N167" s="357"/>
      <c r="O167" s="372">
        <f t="shared" si="36"/>
        <v>0</v>
      </c>
    </row>
    <row r="168" spans="1:15" s="7" customFormat="1" ht="12.75" x14ac:dyDescent="0.2">
      <c r="A168" s="385"/>
      <c r="B168" s="698"/>
      <c r="C168" s="368"/>
      <c r="D168" s="369">
        <v>0</v>
      </c>
      <c r="E168" s="370">
        <v>0</v>
      </c>
      <c r="F168" s="370">
        <v>0</v>
      </c>
      <c r="G168" s="370">
        <v>0</v>
      </c>
      <c r="H168" s="370">
        <v>0</v>
      </c>
      <c r="I168" s="370">
        <v>0</v>
      </c>
      <c r="J168" s="370">
        <v>0</v>
      </c>
      <c r="K168" s="370">
        <v>0</v>
      </c>
      <c r="L168" s="370">
        <v>0</v>
      </c>
      <c r="M168" s="371">
        <v>0</v>
      </c>
      <c r="N168" s="357"/>
      <c r="O168" s="372">
        <f t="shared" si="36"/>
        <v>0</v>
      </c>
    </row>
    <row r="169" spans="1:15" s="7" customFormat="1" ht="12.75" x14ac:dyDescent="0.2">
      <c r="A169" s="385"/>
      <c r="B169" s="698"/>
      <c r="C169" s="368"/>
      <c r="D169" s="369">
        <v>0</v>
      </c>
      <c r="E169" s="370">
        <v>0</v>
      </c>
      <c r="F169" s="370">
        <v>0</v>
      </c>
      <c r="G169" s="370">
        <v>0</v>
      </c>
      <c r="H169" s="370">
        <v>0</v>
      </c>
      <c r="I169" s="370">
        <v>0</v>
      </c>
      <c r="J169" s="370">
        <v>0</v>
      </c>
      <c r="K169" s="370">
        <v>0</v>
      </c>
      <c r="L169" s="370">
        <v>0</v>
      </c>
      <c r="M169" s="371">
        <v>0</v>
      </c>
      <c r="N169" s="357"/>
      <c r="O169" s="372">
        <f>SUM(D169:M169)</f>
        <v>0</v>
      </c>
    </row>
    <row r="170" spans="1:15" s="7" customFormat="1" ht="12.75" x14ac:dyDescent="0.2">
      <c r="A170" s="387"/>
      <c r="B170" s="696"/>
      <c r="C170" s="388"/>
      <c r="D170" s="369">
        <v>0</v>
      </c>
      <c r="E170" s="370">
        <v>0</v>
      </c>
      <c r="F170" s="370">
        <v>0</v>
      </c>
      <c r="G170" s="370">
        <v>0</v>
      </c>
      <c r="H170" s="370">
        <v>0</v>
      </c>
      <c r="I170" s="370">
        <v>0</v>
      </c>
      <c r="J170" s="370">
        <v>0</v>
      </c>
      <c r="K170" s="370">
        <v>0</v>
      </c>
      <c r="L170" s="370">
        <v>0</v>
      </c>
      <c r="M170" s="371">
        <v>0</v>
      </c>
      <c r="N170" s="357"/>
      <c r="O170" s="397">
        <f t="shared" ref="O170" si="37">SUM(D170:M170)</f>
        <v>0</v>
      </c>
    </row>
    <row r="171" spans="1:15" s="7" customFormat="1" ht="28.5" customHeight="1" thickBot="1" x14ac:dyDescent="0.25">
      <c r="A171" s="389" t="s">
        <v>161</v>
      </c>
      <c r="B171" s="390" t="s">
        <v>162</v>
      </c>
      <c r="C171" s="391"/>
      <c r="D171" s="381">
        <f t="shared" ref="D171:M171" si="38">SUM(D162:D170)</f>
        <v>0</v>
      </c>
      <c r="E171" s="381">
        <f t="shared" si="38"/>
        <v>0</v>
      </c>
      <c r="F171" s="381">
        <f t="shared" si="38"/>
        <v>0</v>
      </c>
      <c r="G171" s="381">
        <f t="shared" si="38"/>
        <v>0</v>
      </c>
      <c r="H171" s="381">
        <f t="shared" si="38"/>
        <v>0</v>
      </c>
      <c r="I171" s="381">
        <f t="shared" si="38"/>
        <v>0</v>
      </c>
      <c r="J171" s="381">
        <f t="shared" si="38"/>
        <v>0</v>
      </c>
      <c r="K171" s="381">
        <f t="shared" si="38"/>
        <v>0</v>
      </c>
      <c r="L171" s="381">
        <f t="shared" si="38"/>
        <v>0</v>
      </c>
      <c r="M171" s="392">
        <f t="shared" si="38"/>
        <v>0</v>
      </c>
      <c r="N171" s="357"/>
      <c r="O171" s="380">
        <f>SUM(O162:O170)</f>
        <v>0</v>
      </c>
    </row>
    <row r="172" spans="1:15" s="7" customFormat="1" ht="18" customHeight="1" x14ac:dyDescent="0.2">
      <c r="A172" s="528" t="s">
        <v>164</v>
      </c>
      <c r="B172" s="529" t="s">
        <v>165</v>
      </c>
      <c r="C172" s="355"/>
      <c r="D172" s="382"/>
      <c r="E172" s="382"/>
      <c r="F172" s="382"/>
      <c r="G172" s="382"/>
      <c r="H172" s="382"/>
      <c r="I172" s="382"/>
      <c r="J172" s="382"/>
      <c r="K172" s="382"/>
      <c r="L172" s="382"/>
      <c r="M172" s="382"/>
      <c r="N172" s="357"/>
      <c r="O172" s="383"/>
    </row>
    <row r="173" spans="1:15" s="7" customFormat="1" ht="50.25" customHeight="1" x14ac:dyDescent="0.2">
      <c r="A173" s="539"/>
      <c r="B173" s="538"/>
      <c r="C173" s="361"/>
      <c r="D173" s="362">
        <v>0</v>
      </c>
      <c r="E173" s="363">
        <v>0</v>
      </c>
      <c r="F173" s="363">
        <v>0</v>
      </c>
      <c r="G173" s="363">
        <v>0</v>
      </c>
      <c r="H173" s="363">
        <v>0</v>
      </c>
      <c r="I173" s="363">
        <v>0</v>
      </c>
      <c r="J173" s="363">
        <v>0</v>
      </c>
      <c r="K173" s="363">
        <v>0</v>
      </c>
      <c r="L173" s="363">
        <v>0</v>
      </c>
      <c r="M173" s="364">
        <v>0</v>
      </c>
      <c r="N173" s="357"/>
      <c r="O173" s="365">
        <f t="shared" ref="O173:O177" si="39">SUM(D173:M173)</f>
        <v>0</v>
      </c>
    </row>
    <row r="174" spans="1:15" s="7" customFormat="1" ht="51" customHeight="1" x14ac:dyDescent="0.2">
      <c r="A174" s="540"/>
      <c r="B174" s="538"/>
      <c r="C174" s="368"/>
      <c r="D174" s="369">
        <v>0</v>
      </c>
      <c r="E174" s="370">
        <v>0</v>
      </c>
      <c r="F174" s="370">
        <v>0</v>
      </c>
      <c r="G174" s="370">
        <v>0</v>
      </c>
      <c r="H174" s="370">
        <v>0</v>
      </c>
      <c r="I174" s="370">
        <v>0</v>
      </c>
      <c r="J174" s="370">
        <v>0</v>
      </c>
      <c r="K174" s="370">
        <v>0</v>
      </c>
      <c r="L174" s="370">
        <v>0</v>
      </c>
      <c r="M174" s="371">
        <v>0</v>
      </c>
      <c r="N174" s="357"/>
      <c r="O174" s="372">
        <f t="shared" si="39"/>
        <v>0</v>
      </c>
    </row>
    <row r="175" spans="1:15" s="7" customFormat="1" ht="18" customHeight="1" x14ac:dyDescent="0.2">
      <c r="A175" s="540"/>
      <c r="B175" s="538"/>
      <c r="C175" s="368"/>
      <c r="D175" s="369">
        <v>0</v>
      </c>
      <c r="E175" s="370">
        <v>0</v>
      </c>
      <c r="F175" s="370">
        <v>0</v>
      </c>
      <c r="G175" s="370">
        <v>0</v>
      </c>
      <c r="H175" s="370">
        <v>0</v>
      </c>
      <c r="I175" s="370">
        <v>0</v>
      </c>
      <c r="J175" s="370">
        <v>0</v>
      </c>
      <c r="K175" s="370">
        <v>0</v>
      </c>
      <c r="L175" s="370">
        <v>0</v>
      </c>
      <c r="M175" s="371">
        <v>0</v>
      </c>
      <c r="N175" s="357"/>
      <c r="O175" s="372">
        <f t="shared" si="39"/>
        <v>0</v>
      </c>
    </row>
    <row r="176" spans="1:15" s="7" customFormat="1" ht="18" customHeight="1" x14ac:dyDescent="0.2">
      <c r="A176" s="540"/>
      <c r="B176" s="538"/>
      <c r="C176" s="368"/>
      <c r="D176" s="369">
        <v>0</v>
      </c>
      <c r="E176" s="370">
        <v>0</v>
      </c>
      <c r="F176" s="370">
        <v>0</v>
      </c>
      <c r="G176" s="370">
        <v>0</v>
      </c>
      <c r="H176" s="370">
        <v>0</v>
      </c>
      <c r="I176" s="370">
        <v>0</v>
      </c>
      <c r="J176" s="370">
        <v>0</v>
      </c>
      <c r="K176" s="370">
        <v>0</v>
      </c>
      <c r="L176" s="370">
        <v>0</v>
      </c>
      <c r="M176" s="371">
        <v>0</v>
      </c>
      <c r="N176" s="357"/>
      <c r="O176" s="372">
        <f t="shared" si="39"/>
        <v>0</v>
      </c>
    </row>
    <row r="177" spans="1:15" s="7" customFormat="1" ht="17.25" customHeight="1" x14ac:dyDescent="0.2">
      <c r="A177" s="540"/>
      <c r="B177" s="538"/>
      <c r="C177" s="368"/>
      <c r="D177" s="369">
        <v>0</v>
      </c>
      <c r="E177" s="370">
        <v>0</v>
      </c>
      <c r="F177" s="370">
        <v>0</v>
      </c>
      <c r="G177" s="370">
        <v>0</v>
      </c>
      <c r="H177" s="370">
        <v>0</v>
      </c>
      <c r="I177" s="370">
        <v>0</v>
      </c>
      <c r="J177" s="370">
        <v>0</v>
      </c>
      <c r="K177" s="370">
        <v>0</v>
      </c>
      <c r="L177" s="370">
        <v>0</v>
      </c>
      <c r="M177" s="371">
        <v>0</v>
      </c>
      <c r="N177" s="357"/>
      <c r="O177" s="372">
        <f t="shared" si="39"/>
        <v>0</v>
      </c>
    </row>
    <row r="178" spans="1:15" s="7" customFormat="1" ht="12.75" x14ac:dyDescent="0.2">
      <c r="A178" s="541"/>
      <c r="B178" s="543"/>
      <c r="C178" s="388"/>
      <c r="D178" s="369">
        <v>0</v>
      </c>
      <c r="E178" s="370">
        <v>0</v>
      </c>
      <c r="F178" s="370">
        <v>0</v>
      </c>
      <c r="G178" s="370">
        <v>0</v>
      </c>
      <c r="H178" s="370">
        <v>0</v>
      </c>
      <c r="I178" s="370">
        <v>0</v>
      </c>
      <c r="J178" s="370">
        <v>0</v>
      </c>
      <c r="K178" s="370">
        <v>0</v>
      </c>
      <c r="L178" s="370">
        <v>0</v>
      </c>
      <c r="M178" s="371">
        <v>0</v>
      </c>
      <c r="N178" s="357"/>
      <c r="O178" s="397">
        <f t="shared" ref="O178" si="40">SUM(D178:M178)</f>
        <v>0</v>
      </c>
    </row>
    <row r="179" spans="1:15" s="7" customFormat="1" ht="18" customHeight="1" thickBot="1" x14ac:dyDescent="0.25">
      <c r="A179" s="542" t="s">
        <v>167</v>
      </c>
      <c r="B179" s="646" t="s">
        <v>168</v>
      </c>
      <c r="C179" s="391"/>
      <c r="D179" s="381">
        <f t="shared" ref="D179:M179" si="41">SUM(D173:D178)</f>
        <v>0</v>
      </c>
      <c r="E179" s="381">
        <f t="shared" si="41"/>
        <v>0</v>
      </c>
      <c r="F179" s="381">
        <f t="shared" si="41"/>
        <v>0</v>
      </c>
      <c r="G179" s="381">
        <f t="shared" si="41"/>
        <v>0</v>
      </c>
      <c r="H179" s="381">
        <f t="shared" si="41"/>
        <v>0</v>
      </c>
      <c r="I179" s="381">
        <f t="shared" si="41"/>
        <v>0</v>
      </c>
      <c r="J179" s="381">
        <f t="shared" si="41"/>
        <v>0</v>
      </c>
      <c r="K179" s="381">
        <f t="shared" si="41"/>
        <v>0</v>
      </c>
      <c r="L179" s="381">
        <f t="shared" si="41"/>
        <v>0</v>
      </c>
      <c r="M179" s="392">
        <f t="shared" si="41"/>
        <v>0</v>
      </c>
      <c r="N179" s="357"/>
      <c r="O179" s="380">
        <f>SUM(O173:O178)</f>
        <v>0</v>
      </c>
    </row>
    <row r="180" spans="1:15" s="7" customFormat="1" ht="15" x14ac:dyDescent="0.2">
      <c r="A180" s="386" t="s">
        <v>170</v>
      </c>
      <c r="B180" s="437" t="s">
        <v>171</v>
      </c>
      <c r="C180" s="393"/>
      <c r="D180" s="382"/>
      <c r="E180" s="382"/>
      <c r="F180" s="382"/>
      <c r="G180" s="382"/>
      <c r="H180" s="382"/>
      <c r="I180" s="382"/>
      <c r="J180" s="382"/>
      <c r="K180" s="382"/>
      <c r="L180" s="382"/>
      <c r="M180" s="382"/>
      <c r="N180" s="357"/>
      <c r="O180" s="383"/>
    </row>
    <row r="181" spans="1:15" s="7" customFormat="1" ht="12.75" x14ac:dyDescent="0.2">
      <c r="A181" s="394"/>
      <c r="B181" s="694" t="s">
        <v>456</v>
      </c>
      <c r="C181" s="361"/>
      <c r="D181" s="362">
        <v>0</v>
      </c>
      <c r="E181" s="363">
        <v>0</v>
      </c>
      <c r="F181" s="363">
        <v>0</v>
      </c>
      <c r="G181" s="363">
        <v>0</v>
      </c>
      <c r="H181" s="363">
        <v>0</v>
      </c>
      <c r="I181" s="363">
        <v>0</v>
      </c>
      <c r="J181" s="363">
        <v>0</v>
      </c>
      <c r="K181" s="363">
        <v>0</v>
      </c>
      <c r="L181" s="363">
        <v>0</v>
      </c>
      <c r="M181" s="364">
        <v>0</v>
      </c>
      <c r="N181" s="357"/>
      <c r="O181" s="365">
        <f t="shared" ref="O181:O185" si="42">SUM(D181:M181)</f>
        <v>0</v>
      </c>
    </row>
    <row r="182" spans="1:15" s="7" customFormat="1" ht="12.75" x14ac:dyDescent="0.2">
      <c r="A182" s="395"/>
      <c r="B182" s="694" t="s">
        <v>456</v>
      </c>
      <c r="C182" s="368"/>
      <c r="D182" s="369">
        <v>0</v>
      </c>
      <c r="E182" s="370">
        <v>0</v>
      </c>
      <c r="F182" s="370">
        <v>0</v>
      </c>
      <c r="G182" s="370">
        <v>0</v>
      </c>
      <c r="H182" s="370">
        <v>0</v>
      </c>
      <c r="I182" s="370">
        <v>0</v>
      </c>
      <c r="J182" s="370">
        <v>0</v>
      </c>
      <c r="K182" s="370">
        <v>0</v>
      </c>
      <c r="L182" s="370">
        <v>0</v>
      </c>
      <c r="M182" s="371">
        <v>0</v>
      </c>
      <c r="N182" s="357"/>
      <c r="O182" s="372">
        <f t="shared" si="42"/>
        <v>0</v>
      </c>
    </row>
    <row r="183" spans="1:15" s="7" customFormat="1" ht="12.75" x14ac:dyDescent="0.2">
      <c r="A183" s="395"/>
      <c r="B183" s="694" t="s">
        <v>456</v>
      </c>
      <c r="C183" s="368"/>
      <c r="D183" s="369">
        <v>0</v>
      </c>
      <c r="E183" s="370">
        <v>0</v>
      </c>
      <c r="F183" s="370">
        <v>0</v>
      </c>
      <c r="G183" s="370">
        <v>0</v>
      </c>
      <c r="H183" s="370">
        <v>0</v>
      </c>
      <c r="I183" s="370">
        <v>0</v>
      </c>
      <c r="J183" s="370">
        <v>0</v>
      </c>
      <c r="K183" s="370">
        <v>0</v>
      </c>
      <c r="L183" s="370">
        <v>0</v>
      </c>
      <c r="M183" s="371">
        <v>0</v>
      </c>
      <c r="N183" s="357"/>
      <c r="O183" s="372">
        <f t="shared" si="42"/>
        <v>0</v>
      </c>
    </row>
    <row r="184" spans="1:15" x14ac:dyDescent="0.2">
      <c r="A184" s="395"/>
      <c r="B184" s="694" t="s">
        <v>456</v>
      </c>
      <c r="C184" s="368"/>
      <c r="D184" s="369">
        <v>0</v>
      </c>
      <c r="E184" s="370">
        <v>0</v>
      </c>
      <c r="F184" s="370">
        <v>0</v>
      </c>
      <c r="G184" s="370">
        <v>0</v>
      </c>
      <c r="H184" s="370">
        <v>0</v>
      </c>
      <c r="I184" s="370">
        <v>0</v>
      </c>
      <c r="J184" s="370">
        <v>0</v>
      </c>
      <c r="K184" s="370">
        <v>0</v>
      </c>
      <c r="L184" s="370">
        <v>0</v>
      </c>
      <c r="M184" s="371">
        <v>0</v>
      </c>
      <c r="N184" s="357"/>
      <c r="O184" s="372">
        <f t="shared" si="42"/>
        <v>0</v>
      </c>
    </row>
    <row r="185" spans="1:15" x14ac:dyDescent="0.2">
      <c r="A185" s="395"/>
      <c r="B185" s="694" t="s">
        <v>456</v>
      </c>
      <c r="C185" s="368"/>
      <c r="D185" s="369">
        <v>0</v>
      </c>
      <c r="E185" s="370">
        <v>0</v>
      </c>
      <c r="F185" s="370">
        <v>0</v>
      </c>
      <c r="G185" s="370">
        <v>0</v>
      </c>
      <c r="H185" s="370">
        <v>0</v>
      </c>
      <c r="I185" s="370">
        <v>0</v>
      </c>
      <c r="J185" s="370">
        <v>0</v>
      </c>
      <c r="K185" s="370">
        <v>0</v>
      </c>
      <c r="L185" s="370">
        <v>0</v>
      </c>
      <c r="M185" s="371">
        <v>0</v>
      </c>
      <c r="N185" s="357"/>
      <c r="O185" s="372">
        <f t="shared" si="42"/>
        <v>0</v>
      </c>
    </row>
    <row r="186" spans="1:15" x14ac:dyDescent="0.2">
      <c r="A186" s="395"/>
      <c r="B186" s="694" t="s">
        <v>456</v>
      </c>
      <c r="C186" s="368"/>
      <c r="D186" s="369">
        <v>0</v>
      </c>
      <c r="E186" s="370">
        <v>0</v>
      </c>
      <c r="F186" s="370">
        <v>0</v>
      </c>
      <c r="G186" s="370">
        <v>0</v>
      </c>
      <c r="H186" s="370">
        <v>0</v>
      </c>
      <c r="I186" s="370">
        <v>0</v>
      </c>
      <c r="J186" s="370">
        <v>0</v>
      </c>
      <c r="K186" s="370">
        <v>0</v>
      </c>
      <c r="L186" s="370">
        <v>0</v>
      </c>
      <c r="M186" s="371">
        <v>0</v>
      </c>
      <c r="N186" s="357"/>
      <c r="O186" s="372">
        <f>SUM(D186:M186)</f>
        <v>0</v>
      </c>
    </row>
    <row r="187" spans="1:15" x14ac:dyDescent="0.2">
      <c r="A187" s="395"/>
      <c r="B187" s="694" t="s">
        <v>456</v>
      </c>
      <c r="C187" s="368"/>
      <c r="D187" s="369">
        <v>0</v>
      </c>
      <c r="E187" s="370">
        <v>0</v>
      </c>
      <c r="F187" s="370">
        <v>0</v>
      </c>
      <c r="G187" s="370">
        <v>0</v>
      </c>
      <c r="H187" s="370">
        <v>0</v>
      </c>
      <c r="I187" s="370">
        <v>0</v>
      </c>
      <c r="J187" s="370">
        <v>0</v>
      </c>
      <c r="K187" s="370">
        <v>0</v>
      </c>
      <c r="L187" s="370">
        <v>0</v>
      </c>
      <c r="M187" s="371">
        <v>0</v>
      </c>
      <c r="N187" s="357"/>
      <c r="O187" s="372">
        <f>SUM(D187:M187)</f>
        <v>0</v>
      </c>
    </row>
    <row r="188" spans="1:15" x14ac:dyDescent="0.2">
      <c r="A188" s="395"/>
      <c r="B188" s="695" t="s">
        <v>456</v>
      </c>
      <c r="C188" s="368"/>
      <c r="D188" s="369">
        <v>0</v>
      </c>
      <c r="E188" s="370">
        <v>0</v>
      </c>
      <c r="F188" s="370">
        <v>0</v>
      </c>
      <c r="G188" s="370">
        <v>0</v>
      </c>
      <c r="H188" s="370">
        <v>0</v>
      </c>
      <c r="I188" s="370">
        <v>0</v>
      </c>
      <c r="J188" s="370">
        <v>0</v>
      </c>
      <c r="K188" s="370">
        <v>0</v>
      </c>
      <c r="L188" s="370">
        <v>0</v>
      </c>
      <c r="M188" s="371">
        <v>0</v>
      </c>
      <c r="N188" s="357"/>
      <c r="O188" s="372">
        <f>SUM(D188:M188)</f>
        <v>0</v>
      </c>
    </row>
    <row r="189" spans="1:15" x14ac:dyDescent="0.2">
      <c r="A189" s="396"/>
      <c r="B189" s="694" t="s">
        <v>456</v>
      </c>
      <c r="C189" s="368"/>
      <c r="D189" s="369">
        <v>0</v>
      </c>
      <c r="E189" s="370">
        <v>0</v>
      </c>
      <c r="F189" s="370">
        <v>0</v>
      </c>
      <c r="G189" s="370">
        <v>0</v>
      </c>
      <c r="H189" s="370">
        <v>0</v>
      </c>
      <c r="I189" s="370">
        <v>0</v>
      </c>
      <c r="J189" s="370">
        <v>0</v>
      </c>
      <c r="K189" s="370">
        <v>0</v>
      </c>
      <c r="L189" s="370">
        <v>0</v>
      </c>
      <c r="M189" s="771">
        <v>0</v>
      </c>
      <c r="N189" s="357"/>
      <c r="O189" s="772">
        <f t="shared" ref="O189" si="43">SUM(D189:M189)</f>
        <v>0</v>
      </c>
    </row>
    <row r="190" spans="1:15" x14ac:dyDescent="0.2">
      <c r="A190" s="556" t="s">
        <v>173</v>
      </c>
      <c r="B190" s="557" t="s">
        <v>174</v>
      </c>
      <c r="C190" s="544"/>
      <c r="D190" s="545">
        <f>SUM(D181:D189)</f>
        <v>0</v>
      </c>
      <c r="E190" s="558">
        <f t="shared" ref="E190:M190" si="44">SUM(E181:E189)</f>
        <v>0</v>
      </c>
      <c r="F190" s="558">
        <f t="shared" si="44"/>
        <v>0</v>
      </c>
      <c r="G190" s="558">
        <f t="shared" si="44"/>
        <v>0</v>
      </c>
      <c r="H190" s="558">
        <f t="shared" si="44"/>
        <v>0</v>
      </c>
      <c r="I190" s="558">
        <f t="shared" si="44"/>
        <v>0</v>
      </c>
      <c r="J190" s="558">
        <f t="shared" si="44"/>
        <v>0</v>
      </c>
      <c r="K190" s="558">
        <f t="shared" si="44"/>
        <v>0</v>
      </c>
      <c r="L190" s="559">
        <f t="shared" si="44"/>
        <v>0</v>
      </c>
      <c r="M190" s="560">
        <f t="shared" si="44"/>
        <v>0</v>
      </c>
      <c r="N190" s="357"/>
      <c r="O190" s="561">
        <f>SUM(O181:O189)</f>
        <v>0</v>
      </c>
    </row>
    <row r="191" spans="1:15" ht="26.25" thickBot="1" x14ac:dyDescent="0.25">
      <c r="A191" s="562" t="s">
        <v>176</v>
      </c>
      <c r="B191" s="563" t="s">
        <v>177</v>
      </c>
      <c r="C191" s="564"/>
      <c r="D191" s="565">
        <f>SUM(D190,D179,D171)</f>
        <v>0</v>
      </c>
      <c r="E191" s="565">
        <f t="shared" ref="E191:M191" si="45">SUM(E190,E179,E171)</f>
        <v>0</v>
      </c>
      <c r="F191" s="565">
        <f t="shared" si="45"/>
        <v>0</v>
      </c>
      <c r="G191" s="565">
        <f t="shared" si="45"/>
        <v>0</v>
      </c>
      <c r="H191" s="565">
        <f t="shared" si="45"/>
        <v>0</v>
      </c>
      <c r="I191" s="565">
        <f t="shared" si="45"/>
        <v>0</v>
      </c>
      <c r="J191" s="565">
        <f t="shared" si="45"/>
        <v>0</v>
      </c>
      <c r="K191" s="565">
        <f t="shared" si="45"/>
        <v>0</v>
      </c>
      <c r="L191" s="565">
        <f t="shared" si="45"/>
        <v>0</v>
      </c>
      <c r="M191" s="570">
        <f t="shared" si="45"/>
        <v>0</v>
      </c>
      <c r="N191" s="555"/>
      <c r="O191" s="566">
        <f>SUM(O190,O179,O171)</f>
        <v>0</v>
      </c>
    </row>
    <row r="192" spans="1:15" x14ac:dyDescent="0.2">
      <c r="A192" s="574" t="s">
        <v>180</v>
      </c>
      <c r="B192" s="575" t="s">
        <v>181</v>
      </c>
      <c r="C192" s="576"/>
      <c r="D192" s="577">
        <f>SUM(D191,D160)</f>
        <v>0</v>
      </c>
      <c r="E192" s="577">
        <f t="shared" ref="E192:M192" si="46">SUM(E191,E160)</f>
        <v>0</v>
      </c>
      <c r="F192" s="577">
        <f t="shared" si="46"/>
        <v>0</v>
      </c>
      <c r="G192" s="577">
        <f t="shared" si="46"/>
        <v>0</v>
      </c>
      <c r="H192" s="577">
        <f t="shared" si="46"/>
        <v>0</v>
      </c>
      <c r="I192" s="577">
        <f t="shared" si="46"/>
        <v>0</v>
      </c>
      <c r="J192" s="577">
        <f t="shared" si="46"/>
        <v>0</v>
      </c>
      <c r="K192" s="577">
        <f t="shared" si="46"/>
        <v>0</v>
      </c>
      <c r="L192" s="577">
        <f t="shared" si="46"/>
        <v>0</v>
      </c>
      <c r="M192" s="578">
        <f t="shared" si="46"/>
        <v>0</v>
      </c>
      <c r="N192" s="546"/>
      <c r="O192" s="592">
        <f>SUM(O191,O160)</f>
        <v>0</v>
      </c>
    </row>
    <row r="193" spans="1:15" x14ac:dyDescent="0.2">
      <c r="A193" s="574" t="s">
        <v>183</v>
      </c>
      <c r="B193" s="579" t="s">
        <v>184</v>
      </c>
      <c r="C193" s="693"/>
      <c r="D193" s="547">
        <v>0</v>
      </c>
      <c r="E193" s="547">
        <v>0</v>
      </c>
      <c r="F193" s="547">
        <v>0</v>
      </c>
      <c r="G193" s="547">
        <v>0</v>
      </c>
      <c r="H193" s="547">
        <v>0</v>
      </c>
      <c r="I193" s="547">
        <v>0</v>
      </c>
      <c r="J193" s="547">
        <v>0</v>
      </c>
      <c r="K193" s="547">
        <v>0</v>
      </c>
      <c r="L193" s="547">
        <v>0</v>
      </c>
      <c r="M193" s="571">
        <v>0</v>
      </c>
      <c r="N193" s="546"/>
      <c r="O193" s="632"/>
    </row>
    <row r="194" spans="1:15" s="7" customFormat="1" ht="12.75" x14ac:dyDescent="0.2">
      <c r="A194" s="574" t="s">
        <v>186</v>
      </c>
      <c r="B194" s="580" t="s">
        <v>187</v>
      </c>
      <c r="C194" s="581"/>
      <c r="D194" s="582">
        <f>D192*D193</f>
        <v>0</v>
      </c>
      <c r="E194" s="582">
        <f t="shared" ref="E194:M194" si="47">E192*E193</f>
        <v>0</v>
      </c>
      <c r="F194" s="583">
        <f t="shared" si="47"/>
        <v>0</v>
      </c>
      <c r="G194" s="584">
        <f t="shared" si="47"/>
        <v>0</v>
      </c>
      <c r="H194" s="582">
        <f t="shared" si="47"/>
        <v>0</v>
      </c>
      <c r="I194" s="582">
        <f t="shared" si="47"/>
        <v>0</v>
      </c>
      <c r="J194" s="582">
        <f t="shared" si="47"/>
        <v>0</v>
      </c>
      <c r="K194" s="583">
        <f t="shared" si="47"/>
        <v>0</v>
      </c>
      <c r="L194" s="582">
        <f t="shared" si="47"/>
        <v>0</v>
      </c>
      <c r="M194" s="585">
        <f t="shared" si="47"/>
        <v>0</v>
      </c>
      <c r="N194" s="546"/>
      <c r="O194" s="567">
        <f>SUM(D194:M194)</f>
        <v>0</v>
      </c>
    </row>
    <row r="195" spans="1:15" ht="15" thickBot="1" x14ac:dyDescent="0.25">
      <c r="A195" s="574" t="s">
        <v>189</v>
      </c>
      <c r="B195" s="586" t="s">
        <v>190</v>
      </c>
      <c r="C195" s="587"/>
      <c r="D195" s="588">
        <f>SUM(D192,D194)</f>
        <v>0</v>
      </c>
      <c r="E195" s="588">
        <f t="shared" ref="E195:M195" si="48">SUM(E192,E194)</f>
        <v>0</v>
      </c>
      <c r="F195" s="588">
        <f t="shared" si="48"/>
        <v>0</v>
      </c>
      <c r="G195" s="589">
        <f t="shared" si="48"/>
        <v>0</v>
      </c>
      <c r="H195" s="588">
        <f t="shared" si="48"/>
        <v>0</v>
      </c>
      <c r="I195" s="588">
        <f t="shared" si="48"/>
        <v>0</v>
      </c>
      <c r="J195" s="588">
        <f t="shared" si="48"/>
        <v>0</v>
      </c>
      <c r="K195" s="588">
        <f t="shared" si="48"/>
        <v>0</v>
      </c>
      <c r="L195" s="588">
        <f t="shared" si="48"/>
        <v>0</v>
      </c>
      <c r="M195" s="590">
        <f t="shared" si="48"/>
        <v>0</v>
      </c>
      <c r="N195" s="546"/>
      <c r="O195" s="591">
        <f>SUM(O192,O194)</f>
        <v>0</v>
      </c>
    </row>
    <row r="196" spans="1:15" x14ac:dyDescent="0.2">
      <c r="A196" s="593" t="s">
        <v>192</v>
      </c>
      <c r="B196" s="594" t="s">
        <v>193</v>
      </c>
      <c r="C196" s="595"/>
      <c r="D196" s="596">
        <f>SUM(D148-D147,D71)</f>
        <v>0</v>
      </c>
      <c r="E196" s="596">
        <f t="shared" ref="E196:M196" si="49">SUM(E148-E147,E71)</f>
        <v>0</v>
      </c>
      <c r="F196" s="596">
        <f t="shared" si="49"/>
        <v>0</v>
      </c>
      <c r="G196" s="596">
        <f t="shared" si="49"/>
        <v>0</v>
      </c>
      <c r="H196" s="596">
        <f t="shared" si="49"/>
        <v>0</v>
      </c>
      <c r="I196" s="596">
        <f t="shared" si="49"/>
        <v>0</v>
      </c>
      <c r="J196" s="596">
        <f t="shared" si="49"/>
        <v>0</v>
      </c>
      <c r="K196" s="596">
        <f t="shared" si="49"/>
        <v>0</v>
      </c>
      <c r="L196" s="596">
        <f t="shared" si="49"/>
        <v>0</v>
      </c>
      <c r="M196" s="596">
        <f t="shared" si="49"/>
        <v>0</v>
      </c>
      <c r="N196" s="548"/>
      <c r="O196" s="597">
        <f>SUM(O148-O147,O71)</f>
        <v>0</v>
      </c>
    </row>
    <row r="197" spans="1:15" x14ac:dyDescent="0.2">
      <c r="A197" s="549" t="s">
        <v>195</v>
      </c>
      <c r="B197" s="550" t="s">
        <v>196</v>
      </c>
      <c r="C197" s="551"/>
      <c r="D197" s="552">
        <v>0</v>
      </c>
      <c r="E197" s="552">
        <v>0</v>
      </c>
      <c r="F197" s="553">
        <v>0</v>
      </c>
      <c r="G197" s="554">
        <v>0</v>
      </c>
      <c r="H197" s="553">
        <v>0</v>
      </c>
      <c r="I197" s="554">
        <v>0</v>
      </c>
      <c r="J197" s="552">
        <v>0</v>
      </c>
      <c r="K197" s="552">
        <v>0</v>
      </c>
      <c r="L197" s="552">
        <v>0</v>
      </c>
      <c r="M197" s="572">
        <v>0</v>
      </c>
      <c r="N197" s="548"/>
      <c r="O197" s="632"/>
    </row>
    <row r="198" spans="1:15" x14ac:dyDescent="0.2">
      <c r="A198" s="549" t="s">
        <v>198</v>
      </c>
      <c r="B198" s="550" t="s">
        <v>199</v>
      </c>
      <c r="C198" s="551"/>
      <c r="D198" s="552">
        <v>0</v>
      </c>
      <c r="E198" s="554">
        <v>0</v>
      </c>
      <c r="F198" s="553">
        <v>0</v>
      </c>
      <c r="G198" s="554">
        <v>0</v>
      </c>
      <c r="H198" s="553">
        <v>0</v>
      </c>
      <c r="I198" s="554">
        <v>0</v>
      </c>
      <c r="J198" s="554">
        <v>0</v>
      </c>
      <c r="K198" s="554">
        <v>0</v>
      </c>
      <c r="L198" s="552">
        <v>0</v>
      </c>
      <c r="M198" s="572">
        <v>0</v>
      </c>
      <c r="N198" s="548"/>
      <c r="O198" s="633"/>
    </row>
    <row r="199" spans="1:15" x14ac:dyDescent="0.2">
      <c r="A199" s="593" t="s">
        <v>201</v>
      </c>
      <c r="B199" s="594" t="s">
        <v>202</v>
      </c>
      <c r="C199" s="568"/>
      <c r="D199" s="598">
        <f t="shared" ref="D199:M199" si="50">D196*D197</f>
        <v>0</v>
      </c>
      <c r="E199" s="598">
        <f t="shared" si="50"/>
        <v>0</v>
      </c>
      <c r="F199" s="598">
        <f t="shared" si="50"/>
        <v>0</v>
      </c>
      <c r="G199" s="598">
        <f t="shared" si="50"/>
        <v>0</v>
      </c>
      <c r="H199" s="598">
        <f t="shared" si="50"/>
        <v>0</v>
      </c>
      <c r="I199" s="598">
        <f t="shared" si="50"/>
        <v>0</v>
      </c>
      <c r="J199" s="598">
        <f t="shared" si="50"/>
        <v>0</v>
      </c>
      <c r="K199" s="598">
        <f t="shared" si="50"/>
        <v>0</v>
      </c>
      <c r="L199" s="598">
        <f t="shared" si="50"/>
        <v>0</v>
      </c>
      <c r="M199" s="599">
        <f t="shared" si="50"/>
        <v>0</v>
      </c>
      <c r="N199" s="548"/>
      <c r="O199" s="573">
        <f>SUM(D199:M199)</f>
        <v>0</v>
      </c>
    </row>
    <row r="200" spans="1:15" x14ac:dyDescent="0.2">
      <c r="A200" s="600" t="s">
        <v>204</v>
      </c>
      <c r="B200" s="594" t="s">
        <v>205</v>
      </c>
      <c r="C200" s="569"/>
      <c r="D200" s="601">
        <f t="shared" ref="D200:M200" si="51">D196*D198</f>
        <v>0</v>
      </c>
      <c r="E200" s="601">
        <f t="shared" si="51"/>
        <v>0</v>
      </c>
      <c r="F200" s="601">
        <f t="shared" si="51"/>
        <v>0</v>
      </c>
      <c r="G200" s="602">
        <f t="shared" si="51"/>
        <v>0</v>
      </c>
      <c r="H200" s="602">
        <f t="shared" si="51"/>
        <v>0</v>
      </c>
      <c r="I200" s="602">
        <f t="shared" si="51"/>
        <v>0</v>
      </c>
      <c r="J200" s="602">
        <f t="shared" si="51"/>
        <v>0</v>
      </c>
      <c r="K200" s="601">
        <f t="shared" si="51"/>
        <v>0</v>
      </c>
      <c r="L200" s="601">
        <f t="shared" si="51"/>
        <v>0</v>
      </c>
      <c r="M200" s="603">
        <f t="shared" si="51"/>
        <v>0</v>
      </c>
      <c r="N200" s="548"/>
      <c r="O200" s="573">
        <f>SUM(D200:M200)</f>
        <v>0</v>
      </c>
    </row>
    <row r="201" spans="1:15" x14ac:dyDescent="0.2">
      <c r="A201" s="626" t="s">
        <v>207</v>
      </c>
      <c r="B201" s="629" t="s">
        <v>208</v>
      </c>
      <c r="C201" s="568"/>
      <c r="D201" s="628">
        <f>SUM(D200,D199,D144,D143,D145)</f>
        <v>0</v>
      </c>
      <c r="E201" s="628">
        <f t="shared" ref="E201:M201" si="52">SUM(E200,E199,E144,E143,E145)</f>
        <v>0</v>
      </c>
      <c r="F201" s="628">
        <f t="shared" si="52"/>
        <v>0</v>
      </c>
      <c r="G201" s="628">
        <f t="shared" si="52"/>
        <v>0</v>
      </c>
      <c r="H201" s="628">
        <f t="shared" si="52"/>
        <v>0</v>
      </c>
      <c r="I201" s="628">
        <f t="shared" si="52"/>
        <v>0</v>
      </c>
      <c r="J201" s="628">
        <f t="shared" si="52"/>
        <v>0</v>
      </c>
      <c r="K201" s="628">
        <f t="shared" si="52"/>
        <v>0</v>
      </c>
      <c r="L201" s="628">
        <f t="shared" si="52"/>
        <v>0</v>
      </c>
      <c r="M201" s="603">
        <f t="shared" si="52"/>
        <v>0</v>
      </c>
      <c r="N201" s="630"/>
      <c r="O201" s="631">
        <f>SUM(O200,O199,O144,O143,O145)</f>
        <v>0</v>
      </c>
    </row>
    <row r="202" spans="1:15" ht="15" thickBot="1" x14ac:dyDescent="0.25">
      <c r="A202" s="604" t="s">
        <v>210</v>
      </c>
      <c r="B202" s="627" t="s">
        <v>211</v>
      </c>
      <c r="C202" s="605"/>
      <c r="D202" s="606">
        <f t="shared" ref="D202:M202" si="53">SUM(D196, D201,D43)</f>
        <v>0</v>
      </c>
      <c r="E202" s="606">
        <f t="shared" si="53"/>
        <v>0</v>
      </c>
      <c r="F202" s="606">
        <f t="shared" si="53"/>
        <v>0</v>
      </c>
      <c r="G202" s="606">
        <f t="shared" si="53"/>
        <v>0</v>
      </c>
      <c r="H202" s="606">
        <f t="shared" si="53"/>
        <v>0</v>
      </c>
      <c r="I202" s="606">
        <f t="shared" si="53"/>
        <v>0</v>
      </c>
      <c r="J202" s="606">
        <f t="shared" si="53"/>
        <v>0</v>
      </c>
      <c r="K202" s="606">
        <f t="shared" si="53"/>
        <v>0</v>
      </c>
      <c r="L202" s="606">
        <f t="shared" si="53"/>
        <v>0</v>
      </c>
      <c r="M202" s="603">
        <f t="shared" si="53"/>
        <v>0</v>
      </c>
      <c r="N202" s="548"/>
      <c r="O202" s="607">
        <f>SUM(O196,O201)</f>
        <v>0</v>
      </c>
    </row>
    <row r="203" spans="1:15" ht="15" thickBot="1" x14ac:dyDescent="0.25">
      <c r="A203" s="609" t="s">
        <v>213</v>
      </c>
      <c r="B203" s="610" t="s">
        <v>214</v>
      </c>
      <c r="C203" s="611"/>
      <c r="D203" s="612">
        <f t="shared" ref="D203:M203" si="54">SUM(D202,D195)</f>
        <v>0</v>
      </c>
      <c r="E203" s="612">
        <f t="shared" si="54"/>
        <v>0</v>
      </c>
      <c r="F203" s="612">
        <f t="shared" si="54"/>
        <v>0</v>
      </c>
      <c r="G203" s="612">
        <f t="shared" si="54"/>
        <v>0</v>
      </c>
      <c r="H203" s="612">
        <f t="shared" si="54"/>
        <v>0</v>
      </c>
      <c r="I203" s="612">
        <f t="shared" si="54"/>
        <v>0</v>
      </c>
      <c r="J203" s="612">
        <f t="shared" si="54"/>
        <v>0</v>
      </c>
      <c r="K203" s="612">
        <f t="shared" si="54"/>
        <v>0</v>
      </c>
      <c r="L203" s="612">
        <f t="shared" si="54"/>
        <v>0</v>
      </c>
      <c r="M203" s="613">
        <f t="shared" si="54"/>
        <v>0</v>
      </c>
      <c r="N203" s="608"/>
      <c r="O203" s="614">
        <f>SUM(O202,O195)</f>
        <v>0</v>
      </c>
    </row>
    <row r="204" spans="1:15" ht="20.25" x14ac:dyDescent="0.2">
      <c r="A204" s="93"/>
      <c r="B204" s="3"/>
      <c r="C204" s="707"/>
      <c r="D204" s="353"/>
      <c r="E204" s="353"/>
      <c r="F204" s="353"/>
      <c r="G204" s="353"/>
      <c r="H204" s="1"/>
      <c r="I204" s="1"/>
      <c r="J204" s="1"/>
      <c r="K204" s="1"/>
      <c r="L204" s="1"/>
      <c r="M204" s="1"/>
      <c r="N204" s="353"/>
      <c r="O204" s="769"/>
    </row>
    <row r="205" spans="1:15" x14ac:dyDescent="0.2">
      <c r="A205" s="353"/>
      <c r="B205" s="353"/>
      <c r="C205" s="773"/>
      <c r="D205" s="353"/>
      <c r="E205" s="353"/>
      <c r="F205" s="353"/>
      <c r="G205" s="353"/>
      <c r="H205" s="353"/>
      <c r="I205" s="353"/>
      <c r="J205" s="353"/>
      <c r="K205" s="353"/>
      <c r="L205" s="353"/>
      <c r="M205" s="353"/>
      <c r="N205" s="353"/>
      <c r="O205" s="353"/>
    </row>
    <row r="206" spans="1:15" x14ac:dyDescent="0.2">
      <c r="A206" s="353"/>
      <c r="B206" s="353"/>
      <c r="C206" s="773"/>
      <c r="D206" s="353"/>
      <c r="E206" s="353"/>
      <c r="F206" s="353"/>
      <c r="G206" s="353"/>
      <c r="H206" s="353"/>
      <c r="I206" s="353"/>
      <c r="J206" s="353"/>
      <c r="K206" s="353"/>
      <c r="L206" s="353"/>
      <c r="M206" s="353"/>
      <c r="N206" s="353"/>
      <c r="O206" s="353"/>
    </row>
    <row r="207" spans="1:15" x14ac:dyDescent="0.2">
      <c r="A207" s="353"/>
      <c r="B207" s="353"/>
      <c r="C207" s="773"/>
      <c r="D207" s="353"/>
      <c r="E207" s="353"/>
      <c r="F207" s="353"/>
      <c r="G207" s="353"/>
      <c r="H207" s="353"/>
      <c r="I207" s="353"/>
      <c r="J207" s="353"/>
      <c r="K207" s="353"/>
      <c r="L207" s="353"/>
      <c r="M207" s="353"/>
      <c r="N207" s="353"/>
      <c r="O207" s="353"/>
    </row>
    <row r="208" spans="1:15" x14ac:dyDescent="0.2">
      <c r="A208" s="353"/>
      <c r="B208" s="353"/>
      <c r="C208" s="773"/>
      <c r="D208" s="353"/>
      <c r="E208" s="353"/>
      <c r="F208" s="353"/>
      <c r="G208" s="353"/>
      <c r="H208" s="353"/>
      <c r="I208" s="353"/>
      <c r="J208" s="353"/>
      <c r="K208" s="353"/>
      <c r="L208" s="353"/>
      <c r="M208" s="353"/>
      <c r="N208" s="353"/>
      <c r="O208" s="353"/>
    </row>
    <row r="209" spans="1:15" x14ac:dyDescent="0.2">
      <c r="A209" s="7"/>
      <c r="B209" s="7"/>
      <c r="C209" s="438"/>
      <c r="D209" s="7"/>
      <c r="E209" s="7"/>
      <c r="F209" s="7"/>
      <c r="G209" s="7"/>
      <c r="H209" s="7"/>
      <c r="I209" s="7"/>
      <c r="J209" s="7"/>
      <c r="K209" s="7"/>
      <c r="L209" s="7"/>
      <c r="M209" s="7"/>
      <c r="N209" s="7"/>
      <c r="O209" s="7"/>
    </row>
    <row r="210" spans="1:15" x14ac:dyDescent="0.2">
      <c r="A210" s="7"/>
      <c r="B210" s="7"/>
      <c r="C210" s="438"/>
      <c r="D210" s="7"/>
      <c r="E210" s="7"/>
      <c r="F210" s="7"/>
      <c r="G210" s="7"/>
      <c r="H210" s="7"/>
      <c r="I210" s="7"/>
      <c r="J210" s="7"/>
      <c r="K210" s="7"/>
      <c r="L210" s="7"/>
      <c r="M210" s="7"/>
      <c r="N210" s="7"/>
      <c r="O210" s="7"/>
    </row>
    <row r="211" spans="1:15" x14ac:dyDescent="0.2">
      <c r="A211" s="7"/>
      <c r="B211" s="7"/>
      <c r="C211" s="438"/>
      <c r="D211" s="7"/>
      <c r="E211" s="7"/>
      <c r="F211" s="7"/>
      <c r="G211" s="7"/>
      <c r="H211" s="7"/>
      <c r="I211" s="7"/>
      <c r="J211" s="7"/>
      <c r="K211" s="7"/>
      <c r="L211" s="7"/>
      <c r="M211" s="7"/>
      <c r="N211" s="7"/>
      <c r="O211" s="7"/>
    </row>
    <row r="212" spans="1:15" x14ac:dyDescent="0.2">
      <c r="A212" s="7"/>
      <c r="B212" s="7"/>
      <c r="C212" s="438"/>
      <c r="D212" s="7"/>
      <c r="E212" s="7"/>
      <c r="F212" s="7"/>
      <c r="G212" s="7"/>
      <c r="H212" s="7"/>
      <c r="I212" s="7"/>
      <c r="J212" s="7"/>
      <c r="K212" s="7"/>
      <c r="L212" s="7"/>
      <c r="M212" s="7"/>
      <c r="N212" s="7"/>
      <c r="O212" s="7"/>
    </row>
    <row r="213" spans="1:15" x14ac:dyDescent="0.2">
      <c r="A213" s="7"/>
      <c r="B213" s="7"/>
      <c r="C213" s="438"/>
      <c r="D213" s="7"/>
      <c r="E213" s="7"/>
      <c r="F213" s="7"/>
      <c r="G213" s="7"/>
      <c r="H213" s="7"/>
      <c r="I213" s="7"/>
      <c r="J213" s="7"/>
      <c r="K213" s="7"/>
      <c r="L213" s="7"/>
      <c r="M213" s="7"/>
      <c r="N213" s="7"/>
      <c r="O213" s="7"/>
    </row>
    <row r="214" spans="1:15" x14ac:dyDescent="0.2">
      <c r="A214" s="7"/>
      <c r="B214" s="7"/>
      <c r="C214" s="438"/>
      <c r="D214" s="7"/>
      <c r="E214" s="7"/>
      <c r="F214" s="7"/>
      <c r="G214" s="7"/>
      <c r="H214" s="7"/>
      <c r="I214" s="7"/>
      <c r="J214" s="7"/>
      <c r="K214" s="7"/>
      <c r="L214" s="7"/>
      <c r="M214" s="7"/>
      <c r="N214" s="7"/>
      <c r="O214" s="7"/>
    </row>
    <row r="215" spans="1:15" x14ac:dyDescent="0.2">
      <c r="A215" s="7"/>
      <c r="B215" s="7"/>
      <c r="C215" s="438"/>
      <c r="D215" s="7"/>
      <c r="E215" s="7"/>
      <c r="F215" s="7"/>
      <c r="G215" s="7"/>
      <c r="H215" s="7"/>
      <c r="I215" s="7"/>
      <c r="J215" s="7"/>
      <c r="K215" s="7"/>
      <c r="L215" s="7"/>
      <c r="M215" s="7"/>
      <c r="N215" s="7"/>
      <c r="O215" s="7"/>
    </row>
    <row r="216" spans="1:15" x14ac:dyDescent="0.2">
      <c r="A216" s="7"/>
      <c r="B216" s="7"/>
      <c r="C216" s="438"/>
      <c r="D216" s="7"/>
      <c r="E216" s="7"/>
      <c r="F216" s="7"/>
      <c r="G216" s="7"/>
      <c r="H216" s="7"/>
      <c r="I216" s="7"/>
      <c r="J216" s="7"/>
      <c r="K216" s="7"/>
      <c r="L216" s="7"/>
      <c r="M216" s="7"/>
      <c r="N216" s="7"/>
      <c r="O216" s="7"/>
    </row>
    <row r="217" spans="1:15" x14ac:dyDescent="0.2">
      <c r="A217" s="7"/>
      <c r="B217" s="7"/>
      <c r="C217" s="438"/>
      <c r="D217" s="7"/>
      <c r="E217" s="7"/>
      <c r="F217" s="7"/>
      <c r="G217" s="7"/>
      <c r="H217" s="7"/>
      <c r="I217" s="7"/>
      <c r="J217" s="7"/>
      <c r="K217" s="7"/>
      <c r="L217" s="7"/>
      <c r="M217" s="7"/>
      <c r="N217" s="7"/>
      <c r="O217" s="7"/>
    </row>
    <row r="218" spans="1:15" x14ac:dyDescent="0.2">
      <c r="A218" s="7"/>
      <c r="B218" s="7"/>
      <c r="C218" s="438"/>
      <c r="D218" s="7"/>
      <c r="E218" s="7"/>
      <c r="F218" s="7"/>
      <c r="G218" s="7"/>
      <c r="H218" s="7"/>
      <c r="I218" s="7"/>
      <c r="J218" s="7"/>
      <c r="K218" s="7"/>
      <c r="L218" s="7"/>
      <c r="M218" s="7"/>
      <c r="N218" s="7"/>
      <c r="O218" s="7"/>
    </row>
    <row r="219" spans="1:15" x14ac:dyDescent="0.2">
      <c r="A219" s="7"/>
      <c r="B219" s="7"/>
      <c r="C219" s="438"/>
      <c r="D219" s="7"/>
      <c r="E219" s="7"/>
      <c r="F219" s="7"/>
      <c r="G219" s="7"/>
      <c r="H219" s="7"/>
      <c r="I219" s="7"/>
      <c r="J219" s="7"/>
      <c r="K219" s="7"/>
      <c r="L219" s="7"/>
      <c r="M219" s="7"/>
      <c r="N219" s="7"/>
      <c r="O219" s="7"/>
    </row>
    <row r="220" spans="1:15" x14ac:dyDescent="0.2">
      <c r="A220" s="7"/>
      <c r="B220" s="7"/>
      <c r="C220" s="438"/>
      <c r="D220" s="7"/>
      <c r="E220" s="7"/>
      <c r="F220" s="7"/>
      <c r="G220" s="7"/>
      <c r="H220" s="7"/>
      <c r="I220" s="7"/>
      <c r="J220" s="7"/>
      <c r="K220" s="7"/>
      <c r="L220" s="7"/>
      <c r="M220" s="7"/>
      <c r="N220" s="7"/>
      <c r="O220" s="7"/>
    </row>
    <row r="221" spans="1:15" x14ac:dyDescent="0.2">
      <c r="A221" s="7"/>
      <c r="B221" s="7"/>
      <c r="C221" s="438"/>
      <c r="D221" s="7"/>
      <c r="E221" s="7"/>
      <c r="F221" s="7"/>
      <c r="G221" s="7"/>
      <c r="H221" s="7"/>
      <c r="I221" s="7"/>
      <c r="J221" s="7"/>
      <c r="K221" s="7"/>
      <c r="L221" s="7"/>
      <c r="M221" s="7"/>
      <c r="N221" s="7"/>
      <c r="O221" s="7"/>
    </row>
    <row r="222" spans="1:15" x14ac:dyDescent="0.2">
      <c r="A222" s="7"/>
      <c r="B222" s="7"/>
      <c r="C222" s="438"/>
      <c r="D222" s="7"/>
      <c r="E222" s="7"/>
      <c r="F222" s="7"/>
      <c r="G222" s="7"/>
      <c r="H222" s="7"/>
      <c r="I222" s="7"/>
      <c r="J222" s="7"/>
      <c r="K222" s="7"/>
      <c r="L222" s="7"/>
      <c r="M222" s="7"/>
      <c r="N222" s="7"/>
      <c r="O222" s="7"/>
    </row>
    <row r="223" spans="1:15" x14ac:dyDescent="0.2">
      <c r="A223" s="353"/>
      <c r="B223" s="353"/>
      <c r="C223" s="773"/>
      <c r="D223" s="353"/>
      <c r="E223" s="353"/>
      <c r="F223" s="353"/>
      <c r="G223" s="353"/>
      <c r="H223" s="353"/>
      <c r="I223" s="353"/>
      <c r="J223" s="353"/>
      <c r="K223" s="353"/>
      <c r="L223" s="353"/>
      <c r="M223" s="353"/>
      <c r="N223" s="353"/>
      <c r="O223" s="353"/>
    </row>
    <row r="224" spans="1:15" x14ac:dyDescent="0.2">
      <c r="A224" s="353"/>
      <c r="B224" s="353"/>
      <c r="C224" s="773"/>
      <c r="D224" s="353"/>
      <c r="E224" s="353"/>
      <c r="F224" s="353"/>
      <c r="G224" s="353"/>
      <c r="H224" s="353"/>
      <c r="I224" s="353"/>
      <c r="J224" s="353"/>
      <c r="K224" s="353"/>
      <c r="L224" s="353"/>
      <c r="M224" s="353"/>
      <c r="N224" s="353"/>
      <c r="O224" s="353"/>
    </row>
    <row r="225" spans="1:15" x14ac:dyDescent="0.2">
      <c r="A225" s="353"/>
      <c r="B225" s="353"/>
      <c r="C225" s="773"/>
      <c r="D225" s="353"/>
      <c r="E225" s="353"/>
      <c r="F225" s="353"/>
      <c r="G225" s="353"/>
      <c r="H225" s="353"/>
      <c r="I225" s="353"/>
      <c r="J225" s="353"/>
      <c r="K225" s="353"/>
      <c r="L225" s="353"/>
      <c r="M225" s="353"/>
      <c r="N225" s="353"/>
      <c r="O225" s="353"/>
    </row>
    <row r="226" spans="1:15" x14ac:dyDescent="0.2">
      <c r="A226" s="353"/>
      <c r="B226" s="353"/>
      <c r="C226" s="773"/>
      <c r="D226" s="353"/>
      <c r="E226" s="353"/>
      <c r="F226" s="353"/>
      <c r="G226" s="353"/>
      <c r="H226" s="353"/>
      <c r="I226" s="353"/>
      <c r="J226" s="353"/>
      <c r="K226" s="353"/>
      <c r="L226" s="353"/>
      <c r="M226" s="353"/>
      <c r="N226" s="353"/>
      <c r="O226" s="353"/>
    </row>
    <row r="227" spans="1:15" x14ac:dyDescent="0.2">
      <c r="A227" s="353"/>
      <c r="B227" s="353"/>
      <c r="C227" s="773"/>
      <c r="D227" s="353"/>
      <c r="E227" s="353"/>
      <c r="F227" s="353"/>
      <c r="G227" s="353"/>
      <c r="H227" s="353"/>
      <c r="I227" s="353"/>
      <c r="J227" s="353"/>
      <c r="K227" s="353"/>
      <c r="L227" s="353"/>
      <c r="M227" s="353"/>
      <c r="N227" s="353"/>
      <c r="O227" s="353"/>
    </row>
    <row r="228" spans="1:15" x14ac:dyDescent="0.2">
      <c r="A228" s="353"/>
      <c r="B228" s="353"/>
      <c r="C228" s="773"/>
      <c r="D228" s="353"/>
      <c r="E228" s="353"/>
      <c r="F228" s="353"/>
      <c r="G228" s="353"/>
      <c r="H228" s="353"/>
      <c r="I228" s="353"/>
      <c r="J228" s="353"/>
      <c r="K228" s="353"/>
      <c r="L228" s="353"/>
      <c r="M228" s="353"/>
      <c r="N228" s="353"/>
      <c r="O228" s="353"/>
    </row>
    <row r="229" spans="1:15" x14ac:dyDescent="0.2">
      <c r="A229" s="353"/>
      <c r="B229" s="353"/>
      <c r="C229" s="773"/>
      <c r="D229" s="353"/>
      <c r="E229" s="353"/>
      <c r="F229" s="353"/>
      <c r="G229" s="353"/>
      <c r="H229" s="353"/>
      <c r="I229" s="353"/>
      <c r="J229" s="353"/>
      <c r="K229" s="353"/>
      <c r="L229" s="353"/>
      <c r="M229" s="353"/>
      <c r="N229" s="353"/>
      <c r="O229" s="353"/>
    </row>
    <row r="230" spans="1:15" x14ac:dyDescent="0.2">
      <c r="A230" s="353"/>
      <c r="B230" s="353"/>
      <c r="C230" s="773"/>
      <c r="D230" s="353"/>
      <c r="E230" s="353"/>
      <c r="F230" s="353"/>
      <c r="G230" s="353"/>
      <c r="H230" s="353"/>
      <c r="I230" s="353"/>
      <c r="J230" s="353"/>
      <c r="K230" s="353"/>
      <c r="L230" s="353"/>
      <c r="M230" s="353"/>
      <c r="N230" s="353"/>
      <c r="O230" s="353"/>
    </row>
    <row r="231" spans="1:15" x14ac:dyDescent="0.2">
      <c r="A231" s="353"/>
      <c r="B231" s="353"/>
      <c r="C231" s="773"/>
      <c r="D231" s="353"/>
      <c r="E231" s="353"/>
      <c r="F231" s="353"/>
      <c r="G231" s="353"/>
      <c r="H231" s="353"/>
      <c r="I231" s="353"/>
      <c r="J231" s="353"/>
      <c r="K231" s="353"/>
      <c r="L231" s="353"/>
      <c r="M231" s="353"/>
      <c r="N231" s="353"/>
      <c r="O231" s="353"/>
    </row>
    <row r="232" spans="1:15" x14ac:dyDescent="0.2">
      <c r="A232" s="353"/>
      <c r="B232" s="353"/>
      <c r="C232" s="773"/>
      <c r="D232" s="353"/>
      <c r="E232" s="353"/>
      <c r="F232" s="353"/>
      <c r="G232" s="353"/>
      <c r="H232" s="353"/>
      <c r="I232" s="353"/>
      <c r="J232" s="353"/>
      <c r="K232" s="353"/>
      <c r="L232" s="353"/>
      <c r="M232" s="353"/>
      <c r="N232" s="353"/>
      <c r="O232" s="353"/>
    </row>
    <row r="233" spans="1:15" x14ac:dyDescent="0.2">
      <c r="A233" s="353"/>
      <c r="B233" s="353"/>
      <c r="C233" s="773"/>
      <c r="D233" s="353"/>
      <c r="E233" s="353"/>
      <c r="F233" s="353"/>
      <c r="G233" s="353"/>
      <c r="H233" s="353"/>
      <c r="I233" s="353"/>
      <c r="J233" s="353"/>
      <c r="K233" s="353"/>
      <c r="L233" s="353"/>
      <c r="M233" s="353"/>
      <c r="N233" s="353"/>
      <c r="O233" s="353"/>
    </row>
    <row r="234" spans="1:15" x14ac:dyDescent="0.2">
      <c r="A234" s="353"/>
      <c r="B234" s="353"/>
      <c r="C234" s="773"/>
      <c r="D234" s="353"/>
      <c r="E234" s="353"/>
      <c r="F234" s="353"/>
      <c r="G234" s="353"/>
      <c r="H234" s="353"/>
      <c r="I234" s="353"/>
      <c r="J234" s="353"/>
      <c r="K234" s="353"/>
      <c r="L234" s="353"/>
      <c r="M234" s="353"/>
      <c r="N234" s="353"/>
      <c r="O234" s="353"/>
    </row>
    <row r="235" spans="1:15" x14ac:dyDescent="0.2">
      <c r="A235" s="353"/>
      <c r="B235" s="353"/>
      <c r="C235" s="773"/>
      <c r="D235" s="353"/>
      <c r="E235" s="353"/>
      <c r="F235" s="353"/>
      <c r="G235" s="353"/>
      <c r="H235" s="353"/>
      <c r="I235" s="353"/>
      <c r="J235" s="353"/>
      <c r="K235" s="353"/>
      <c r="L235" s="353"/>
      <c r="M235" s="353"/>
      <c r="N235" s="353"/>
      <c r="O235" s="353"/>
    </row>
    <row r="236" spans="1:15" x14ac:dyDescent="0.2">
      <c r="A236" s="7"/>
      <c r="B236" s="7"/>
      <c r="C236" s="438"/>
      <c r="D236" s="7"/>
      <c r="E236" s="7"/>
      <c r="F236" s="7"/>
      <c r="G236" s="7"/>
      <c r="H236" s="7"/>
      <c r="I236" s="7"/>
      <c r="J236" s="7"/>
      <c r="K236" s="7"/>
      <c r="L236" s="7"/>
      <c r="M236" s="7"/>
      <c r="N236" s="7"/>
      <c r="O236" s="7"/>
    </row>
    <row r="237" spans="1:15" ht="15" x14ac:dyDescent="0.25">
      <c r="A237" s="353"/>
      <c r="B237" s="353"/>
      <c r="C237" s="773"/>
      <c r="D237" s="9"/>
      <c r="E237" s="9"/>
      <c r="F237" s="9"/>
      <c r="G237" s="9"/>
      <c r="H237" s="9"/>
      <c r="I237" s="9"/>
      <c r="J237" s="9"/>
      <c r="K237" s="9"/>
      <c r="L237" s="9"/>
      <c r="M237" s="9"/>
      <c r="N237" s="353"/>
      <c r="O237" s="769"/>
    </row>
  </sheetData>
  <sheetProtection algorithmName="SHA-512" hashValue="BXNNFqeJRdfa30QMkWCXfgrUJXVhwp32WWRazhC7F0xzrt13RvQxNw6H8UM/2bGmc5fZGf+mZVmxDWrJXg7+rg==" saltValue="1w2jWrYfOlru67wrQ0WrvA==" spinCount="100000" sheet="1" objects="1" scenarios="1"/>
  <mergeCells count="2">
    <mergeCell ref="C4:C5"/>
    <mergeCell ref="B149:M149"/>
  </mergeCells>
  <phoneticPr fontId="44" type="noConversion"/>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cellWatches>
    <cellWatch r="D145"/>
  </cellWatches>
  <ignoredErrors>
    <ignoredError sqref="O29 O153" formula="1"/>
  </ignoredErrors>
  <legacyDrawing r:id="rId2"/>
  <extLst>
    <ext xmlns:x14="http://schemas.microsoft.com/office/spreadsheetml/2009/9/main" uri="{CCE6A557-97BC-4b89-ADB6-D9C93CAAB3DF}">
      <x14:dataValidations xmlns:xm="http://schemas.microsoft.com/office/excel/2006/main" count="11">
        <x14:dataValidation type="list" allowBlank="1" showInputMessage="1" xr:uid="{C2971C1C-29E1-4552-B85A-C7BBFCC4B4C9}">
          <x14:formula1>
            <xm:f>'Lists for Dropdown'!$I$2:$I$8</xm:f>
          </x14:formula1>
          <xm:sqref>B75:B83</xm:sqref>
        </x14:dataValidation>
        <x14:dataValidation type="list" allowBlank="1" showInputMessage="1" xr:uid="{0425E1F9-ABA9-4C1E-A09B-BC5ED7C55FF3}">
          <x14:formula1>
            <xm:f>'Lists for Dropdown'!$M$2:$M$8</xm:f>
          </x14:formula1>
          <xm:sqref>B86:B94</xm:sqref>
        </x14:dataValidation>
        <x14:dataValidation type="list" allowBlank="1" showInputMessage="1" xr:uid="{363FE0F8-9E72-40E4-99D7-CFF82AF05CB8}">
          <x14:formula1>
            <xm:f>'Lists for Dropdown'!$P$2:$P$8</xm:f>
          </x14:formula1>
          <xm:sqref>B97:B105</xm:sqref>
        </x14:dataValidation>
        <x14:dataValidation type="list" allowBlank="1" showInputMessage="1" xr:uid="{36E79764-0D47-4510-B705-D5625FF1EB21}">
          <x14:formula1>
            <xm:f>'Lists for Dropdown'!$S$2:$S$8</xm:f>
          </x14:formula1>
          <xm:sqref>B108:B116</xm:sqref>
        </x14:dataValidation>
        <x14:dataValidation type="list" allowBlank="1" showInputMessage="1" xr:uid="{627EABDC-731C-4603-99B9-DFB14418B77C}">
          <x14:formula1>
            <xm:f>'Lists for Dropdown'!$AC$2:$AC$15</xm:f>
          </x14:formula1>
          <xm:sqref>B162:B170</xm:sqref>
        </x14:dataValidation>
        <x14:dataValidation type="list" allowBlank="1" showInputMessage="1" xr:uid="{CE44A6C6-9884-49E6-9201-D29284D2C60A}">
          <x14:formula1>
            <xm:f>'Lists for Dropdown'!$AF$2:$AF$8</xm:f>
          </x14:formula1>
          <xm:sqref>B181:B189</xm:sqref>
        </x14:dataValidation>
        <x14:dataValidation type="list" allowBlank="1" showInputMessage="1" xr:uid="{50C28783-B30C-46B5-9C5A-3522CF4B8199}">
          <x14:formula1>
            <xm:f>'Lists for Dropdown'!$V$2:$V$14</xm:f>
          </x14:formula1>
          <xm:sqref>B173:B178 B120:B125</xm:sqref>
        </x14:dataValidation>
        <x14:dataValidation type="list" allowBlank="1" showInputMessage="1" xr:uid="{200D05E2-48FE-4824-9FC5-3A823393E100}">
          <x14:formula1>
            <xm:f>'Lists for Dropdown'!$E$2:$E$26</xm:f>
          </x14:formula1>
          <xm:sqref>B45:B64</xm:sqref>
        </x14:dataValidation>
        <x14:dataValidation type="list" allowBlank="1" showInputMessage="1" xr:uid="{48A80E20-5F0A-40F4-8ACF-6FB1F0CF97A2}">
          <x14:formula1>
            <xm:f>'Lists for Dropdown'!$X$2:$X$7</xm:f>
          </x14:formula1>
          <xm:sqref>B132:B139</xm:sqref>
        </x14:dataValidation>
        <x14:dataValidation type="list" allowBlank="1" showInputMessage="1" xr:uid="{C31C589D-B4A4-4597-A144-EE9EA296CF53}">
          <x14:formula1>
            <xm:f>'Lists for Dropdown'!$C$2:$C$8</xm:f>
          </x14:formula1>
          <xm:sqref>B33:B42</xm:sqref>
        </x14:dataValidation>
        <x14:dataValidation type="list" allowBlank="1" showInputMessage="1" xr:uid="{A7637BB9-D506-4A98-874C-60B02A2BF145}">
          <x14:formula1>
            <xm:f>'Lists for Dropdown'!$A$2:$A$20</xm:f>
          </x14:formula1>
          <xm:sqref>B6:B24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9"/>
    <pageSetUpPr autoPageBreaks="0"/>
  </sheetPr>
  <dimension ref="A1:O94"/>
  <sheetViews>
    <sheetView showGridLines="0" tabSelected="1" zoomScale="85" zoomScaleNormal="85" workbookViewId="0">
      <selection activeCell="E82" sqref="E82"/>
    </sheetView>
  </sheetViews>
  <sheetFormatPr defaultColWidth="9" defaultRowHeight="14.25" x14ac:dyDescent="0.2"/>
  <cols>
    <col min="1" max="1" width="6" style="5" customWidth="1"/>
    <col min="2" max="2" width="47.125" style="5" customWidth="1"/>
    <col min="3" max="3" width="20.625" style="5" customWidth="1"/>
    <col min="4" max="13" width="12.625" style="5" customWidth="1"/>
    <col min="14" max="14" width="1" style="5" customWidth="1"/>
    <col min="15" max="15" width="14.125" style="8" customWidth="1"/>
    <col min="16" max="16384" width="9" style="5"/>
  </cols>
  <sheetData>
    <row r="1" spans="1:15" s="1" customFormat="1" ht="31.5" customHeight="1" thickBot="1" x14ac:dyDescent="0.25">
      <c r="A1" s="3" t="s">
        <v>216</v>
      </c>
      <c r="B1" s="3"/>
      <c r="C1" s="3"/>
      <c r="D1" s="353"/>
      <c r="E1" s="353"/>
      <c r="F1" s="353"/>
      <c r="G1" s="353"/>
      <c r="H1" s="353"/>
      <c r="I1" s="353"/>
      <c r="J1" s="353"/>
      <c r="N1" s="353"/>
      <c r="O1" s="769"/>
    </row>
    <row r="2" spans="1:15" s="1" customFormat="1" ht="16.5" customHeight="1" thickBot="1" x14ac:dyDescent="0.25">
      <c r="A2" s="48" t="s">
        <v>26</v>
      </c>
      <c r="B2" s="48" t="s">
        <v>27</v>
      </c>
      <c r="C2" s="97"/>
      <c r="D2" s="49" t="s">
        <v>429</v>
      </c>
      <c r="E2" s="49" t="s">
        <v>430</v>
      </c>
      <c r="F2" s="49" t="s">
        <v>431</v>
      </c>
      <c r="G2" s="49" t="s">
        <v>432</v>
      </c>
      <c r="H2" s="49" t="s">
        <v>433</v>
      </c>
      <c r="I2" s="49" t="s">
        <v>434</v>
      </c>
      <c r="J2" s="49" t="s">
        <v>435</v>
      </c>
      <c r="K2" s="49" t="s">
        <v>436</v>
      </c>
      <c r="L2" s="49" t="s">
        <v>437</v>
      </c>
      <c r="M2" s="50" t="s">
        <v>438</v>
      </c>
      <c r="N2" s="353"/>
      <c r="O2" s="6" t="s">
        <v>439</v>
      </c>
    </row>
    <row r="3" spans="1:15" s="1" customFormat="1" ht="16.5" customHeight="1" x14ac:dyDescent="0.2">
      <c r="A3" s="296"/>
      <c r="B3" s="296"/>
      <c r="C3" s="71"/>
      <c r="D3" s="519" t="str">
        <f>Cost_Analysis!D3</f>
        <v>FY 20xx</v>
      </c>
      <c r="E3" s="519" t="str">
        <f>Cost_Analysis!E3</f>
        <v>FY 202xx</v>
      </c>
      <c r="F3" s="519" t="str">
        <f>Cost_Analysis!F3</f>
        <v>FY 20xx</v>
      </c>
      <c r="G3" s="519" t="str">
        <f>Cost_Analysis!G3</f>
        <v>FY 20xx</v>
      </c>
      <c r="H3" s="519" t="str">
        <f>Cost_Analysis!H3</f>
        <v>FY 20xx</v>
      </c>
      <c r="I3" s="519" t="str">
        <f>Cost_Analysis!I3</f>
        <v>FY 20xx</v>
      </c>
      <c r="J3" s="519" t="str">
        <f>Cost_Analysis!J3</f>
        <v>FY 20xx</v>
      </c>
      <c r="K3" s="519" t="str">
        <f>Cost_Analysis!K3</f>
        <v>FY 20xx</v>
      </c>
      <c r="L3" s="519" t="str">
        <f>Cost_Analysis!L3</f>
        <v>FY 20xx</v>
      </c>
      <c r="M3" s="519" t="str">
        <f>Cost_Analysis!M3</f>
        <v>FY 20xx</v>
      </c>
      <c r="N3" s="353"/>
      <c r="O3" s="10"/>
    </row>
    <row r="4" spans="1:15" s="1" customFormat="1" ht="17.25" customHeight="1" x14ac:dyDescent="0.25">
      <c r="A4" s="516"/>
      <c r="B4" s="19" t="s">
        <v>217</v>
      </c>
      <c r="C4" s="887" t="s">
        <v>465</v>
      </c>
      <c r="D4" s="16"/>
      <c r="E4" s="16"/>
      <c r="F4" s="16"/>
      <c r="G4" s="16"/>
      <c r="H4" s="16"/>
      <c r="I4" s="16"/>
      <c r="J4" s="16"/>
      <c r="K4" s="16"/>
      <c r="L4" s="16"/>
      <c r="M4" s="51"/>
      <c r="N4" s="353"/>
      <c r="O4" s="774"/>
    </row>
    <row r="5" spans="1:15" s="1" customFormat="1" ht="24" customHeight="1" x14ac:dyDescent="0.2">
      <c r="A5" s="517"/>
      <c r="B5" s="518" t="s">
        <v>466</v>
      </c>
      <c r="C5" s="888"/>
      <c r="D5" s="353"/>
      <c r="E5" s="28"/>
      <c r="F5" s="28"/>
      <c r="G5" s="28"/>
      <c r="H5" s="28"/>
      <c r="I5" s="28"/>
      <c r="J5" s="28"/>
      <c r="K5" s="28"/>
      <c r="L5" s="28"/>
      <c r="M5" s="252"/>
      <c r="N5" s="7"/>
      <c r="O5" s="21"/>
    </row>
    <row r="6" spans="1:15" s="1" customFormat="1" ht="12.75" x14ac:dyDescent="0.2">
      <c r="A6" s="515" t="s">
        <v>219</v>
      </c>
      <c r="B6" s="515" t="s">
        <v>467</v>
      </c>
      <c r="C6" s="301"/>
      <c r="D6" s="145">
        <v>0</v>
      </c>
      <c r="E6" s="146">
        <v>0</v>
      </c>
      <c r="F6" s="147">
        <v>0</v>
      </c>
      <c r="G6" s="146">
        <v>0</v>
      </c>
      <c r="H6" s="147">
        <v>0</v>
      </c>
      <c r="I6" s="146">
        <v>0</v>
      </c>
      <c r="J6" s="147">
        <v>0</v>
      </c>
      <c r="K6" s="146">
        <v>0</v>
      </c>
      <c r="L6" s="147">
        <v>0</v>
      </c>
      <c r="M6" s="148">
        <v>0</v>
      </c>
      <c r="N6" s="7"/>
      <c r="O6" s="167">
        <f>SUM(D6:M6)</f>
        <v>0</v>
      </c>
    </row>
    <row r="7" spans="1:15" s="1" customFormat="1" ht="12.75" x14ac:dyDescent="0.2">
      <c r="A7" s="25" t="s">
        <v>222</v>
      </c>
      <c r="B7" s="25" t="s">
        <v>223</v>
      </c>
      <c r="C7" s="256"/>
      <c r="D7" s="149">
        <v>0</v>
      </c>
      <c r="E7" s="150">
        <v>0</v>
      </c>
      <c r="F7" s="151">
        <v>0</v>
      </c>
      <c r="G7" s="150">
        <v>0</v>
      </c>
      <c r="H7" s="151">
        <v>0</v>
      </c>
      <c r="I7" s="150">
        <v>0</v>
      </c>
      <c r="J7" s="151">
        <v>0</v>
      </c>
      <c r="K7" s="150">
        <v>0</v>
      </c>
      <c r="L7" s="151">
        <v>0</v>
      </c>
      <c r="M7" s="152">
        <v>0</v>
      </c>
      <c r="N7" s="7"/>
      <c r="O7" s="168">
        <f>SUM(D7:M7)</f>
        <v>0</v>
      </c>
    </row>
    <row r="8" spans="1:15" s="1" customFormat="1" ht="12.75" x14ac:dyDescent="0.2">
      <c r="A8" s="25" t="s">
        <v>225</v>
      </c>
      <c r="B8" s="25" t="s">
        <v>226</v>
      </c>
      <c r="C8" s="256"/>
      <c r="D8" s="149">
        <v>0</v>
      </c>
      <c r="E8" s="150">
        <v>0</v>
      </c>
      <c r="F8" s="151">
        <v>0</v>
      </c>
      <c r="G8" s="150">
        <v>0</v>
      </c>
      <c r="H8" s="151">
        <v>0</v>
      </c>
      <c r="I8" s="150">
        <v>0</v>
      </c>
      <c r="J8" s="151">
        <v>0</v>
      </c>
      <c r="K8" s="150">
        <v>0</v>
      </c>
      <c r="L8" s="151">
        <v>0</v>
      </c>
      <c r="M8" s="152">
        <v>0</v>
      </c>
      <c r="N8" s="7"/>
      <c r="O8" s="168">
        <f>SUM(D8:M8)</f>
        <v>0</v>
      </c>
    </row>
    <row r="9" spans="1:15" s="1" customFormat="1" ht="12.75" x14ac:dyDescent="0.2">
      <c r="A9" s="25" t="s">
        <v>228</v>
      </c>
      <c r="B9" s="25" t="s">
        <v>229</v>
      </c>
      <c r="C9" s="256"/>
      <c r="D9" s="149">
        <v>0</v>
      </c>
      <c r="E9" s="150">
        <v>0</v>
      </c>
      <c r="F9" s="151">
        <v>0</v>
      </c>
      <c r="G9" s="150">
        <v>0</v>
      </c>
      <c r="H9" s="151">
        <v>0</v>
      </c>
      <c r="I9" s="150">
        <v>0</v>
      </c>
      <c r="J9" s="151">
        <v>0</v>
      </c>
      <c r="K9" s="150">
        <v>0</v>
      </c>
      <c r="L9" s="151">
        <v>0</v>
      </c>
      <c r="M9" s="152">
        <v>0</v>
      </c>
      <c r="N9" s="7"/>
      <c r="O9" s="168">
        <f>SUM(D9:M9)</f>
        <v>0</v>
      </c>
    </row>
    <row r="10" spans="1:15" s="1" customFormat="1" ht="12.75" x14ac:dyDescent="0.2">
      <c r="A10" s="25" t="s">
        <v>231</v>
      </c>
      <c r="B10" s="25" t="s">
        <v>232</v>
      </c>
      <c r="C10" s="256"/>
      <c r="D10" s="149">
        <v>0</v>
      </c>
      <c r="E10" s="150">
        <v>0</v>
      </c>
      <c r="F10" s="151">
        <v>0</v>
      </c>
      <c r="G10" s="150">
        <v>0</v>
      </c>
      <c r="H10" s="151">
        <v>0</v>
      </c>
      <c r="I10" s="150">
        <v>0</v>
      </c>
      <c r="J10" s="151">
        <v>0</v>
      </c>
      <c r="K10" s="150">
        <v>0</v>
      </c>
      <c r="L10" s="151">
        <v>0</v>
      </c>
      <c r="M10" s="152">
        <v>0</v>
      </c>
      <c r="N10" s="7"/>
      <c r="O10" s="168">
        <f>SUM(D10:M10)</f>
        <v>0</v>
      </c>
    </row>
    <row r="11" spans="1:15" s="1" customFormat="1" ht="12.75" x14ac:dyDescent="0.2">
      <c r="A11" s="25" t="s">
        <v>234</v>
      </c>
      <c r="B11" s="25" t="s">
        <v>235</v>
      </c>
      <c r="C11" s="256"/>
      <c r="D11" s="149">
        <v>0</v>
      </c>
      <c r="E11" s="150">
        <v>0</v>
      </c>
      <c r="F11" s="151">
        <v>0</v>
      </c>
      <c r="G11" s="150">
        <v>0</v>
      </c>
      <c r="H11" s="151">
        <v>0</v>
      </c>
      <c r="I11" s="150">
        <v>0</v>
      </c>
      <c r="J11" s="151">
        <v>0</v>
      </c>
      <c r="K11" s="150">
        <v>0</v>
      </c>
      <c r="L11" s="151">
        <v>0</v>
      </c>
      <c r="M11" s="152">
        <v>0</v>
      </c>
      <c r="N11" s="7"/>
      <c r="O11" s="168">
        <f t="shared" ref="O11:O16" si="0">SUM(D11:M11)</f>
        <v>0</v>
      </c>
    </row>
    <row r="12" spans="1:15" s="1" customFormat="1" ht="12.75" x14ac:dyDescent="0.2">
      <c r="A12" s="25" t="s">
        <v>237</v>
      </c>
      <c r="B12" s="25" t="s">
        <v>238</v>
      </c>
      <c r="C12" s="256"/>
      <c r="D12" s="149">
        <v>0</v>
      </c>
      <c r="E12" s="150">
        <v>0</v>
      </c>
      <c r="F12" s="151">
        <v>0</v>
      </c>
      <c r="G12" s="150">
        <v>0</v>
      </c>
      <c r="H12" s="151">
        <v>0</v>
      </c>
      <c r="I12" s="150">
        <v>0</v>
      </c>
      <c r="J12" s="151">
        <v>0</v>
      </c>
      <c r="K12" s="150">
        <v>0</v>
      </c>
      <c r="L12" s="151">
        <v>0</v>
      </c>
      <c r="M12" s="152">
        <v>0</v>
      </c>
      <c r="N12" s="7"/>
      <c r="O12" s="168">
        <f t="shared" si="0"/>
        <v>0</v>
      </c>
    </row>
    <row r="13" spans="1:15" s="1" customFormat="1" ht="12.75" x14ac:dyDescent="0.2">
      <c r="A13" s="25" t="s">
        <v>240</v>
      </c>
      <c r="B13" s="25" t="s">
        <v>241</v>
      </c>
      <c r="C13" s="256"/>
      <c r="D13" s="149">
        <v>0</v>
      </c>
      <c r="E13" s="150">
        <v>0</v>
      </c>
      <c r="F13" s="151">
        <v>0</v>
      </c>
      <c r="G13" s="150">
        <v>0</v>
      </c>
      <c r="H13" s="151">
        <v>0</v>
      </c>
      <c r="I13" s="150">
        <v>0</v>
      </c>
      <c r="J13" s="151">
        <v>0</v>
      </c>
      <c r="K13" s="150">
        <v>0</v>
      </c>
      <c r="L13" s="151">
        <v>0</v>
      </c>
      <c r="M13" s="152">
        <v>0</v>
      </c>
      <c r="N13" s="7"/>
      <c r="O13" s="168">
        <f t="shared" si="0"/>
        <v>0</v>
      </c>
    </row>
    <row r="14" spans="1:15" s="1" customFormat="1" ht="12.75" x14ac:dyDescent="0.2">
      <c r="A14" s="25" t="s">
        <v>243</v>
      </c>
      <c r="B14" s="25" t="s">
        <v>468</v>
      </c>
      <c r="C14" s="256"/>
      <c r="D14" s="149">
        <v>0</v>
      </c>
      <c r="E14" s="150">
        <v>0</v>
      </c>
      <c r="F14" s="151">
        <v>0</v>
      </c>
      <c r="G14" s="150">
        <v>0</v>
      </c>
      <c r="H14" s="151">
        <v>0</v>
      </c>
      <c r="I14" s="150">
        <v>0</v>
      </c>
      <c r="J14" s="151">
        <v>0</v>
      </c>
      <c r="K14" s="150">
        <v>0</v>
      </c>
      <c r="L14" s="151">
        <v>0</v>
      </c>
      <c r="M14" s="152">
        <v>0</v>
      </c>
      <c r="N14" s="7"/>
      <c r="O14" s="168">
        <f t="shared" si="0"/>
        <v>0</v>
      </c>
    </row>
    <row r="15" spans="1:15" s="1" customFormat="1" ht="12.75" x14ac:dyDescent="0.2">
      <c r="A15" s="25" t="s">
        <v>469</v>
      </c>
      <c r="B15" s="205" t="s">
        <v>470</v>
      </c>
      <c r="C15" s="256"/>
      <c r="D15" s="149">
        <v>0</v>
      </c>
      <c r="E15" s="150">
        <v>0</v>
      </c>
      <c r="F15" s="151">
        <v>0</v>
      </c>
      <c r="G15" s="150">
        <v>0</v>
      </c>
      <c r="H15" s="151">
        <v>0</v>
      </c>
      <c r="I15" s="150">
        <v>0</v>
      </c>
      <c r="J15" s="151">
        <v>0</v>
      </c>
      <c r="K15" s="150">
        <v>0</v>
      </c>
      <c r="L15" s="151">
        <v>0</v>
      </c>
      <c r="M15" s="152">
        <v>0</v>
      </c>
      <c r="N15" s="7"/>
      <c r="O15" s="168">
        <f>SUM(D15:M15)</f>
        <v>0</v>
      </c>
    </row>
    <row r="16" spans="1:15" s="1" customFormat="1" ht="12.75" x14ac:dyDescent="0.2">
      <c r="A16" s="25" t="s">
        <v>471</v>
      </c>
      <c r="B16" s="205" t="s">
        <v>470</v>
      </c>
      <c r="C16" s="256"/>
      <c r="D16" s="149">
        <v>0</v>
      </c>
      <c r="E16" s="150">
        <v>0</v>
      </c>
      <c r="F16" s="151">
        <v>0</v>
      </c>
      <c r="G16" s="150">
        <v>0</v>
      </c>
      <c r="H16" s="151">
        <v>0</v>
      </c>
      <c r="I16" s="150">
        <v>0</v>
      </c>
      <c r="J16" s="151">
        <v>0</v>
      </c>
      <c r="K16" s="150">
        <v>0</v>
      </c>
      <c r="L16" s="151">
        <v>0</v>
      </c>
      <c r="M16" s="152">
        <v>0</v>
      </c>
      <c r="N16" s="7"/>
      <c r="O16" s="168">
        <f t="shared" si="0"/>
        <v>0</v>
      </c>
    </row>
    <row r="17" spans="1:15" s="1" customFormat="1" ht="12.75" x14ac:dyDescent="0.2">
      <c r="A17" s="25" t="s">
        <v>472</v>
      </c>
      <c r="B17" s="205" t="s">
        <v>470</v>
      </c>
      <c r="C17" s="258"/>
      <c r="D17" s="149">
        <v>0</v>
      </c>
      <c r="E17" s="150">
        <v>0</v>
      </c>
      <c r="F17" s="151">
        <v>0</v>
      </c>
      <c r="G17" s="150">
        <v>0</v>
      </c>
      <c r="H17" s="151">
        <v>0</v>
      </c>
      <c r="I17" s="150">
        <v>0</v>
      </c>
      <c r="J17" s="151">
        <v>0</v>
      </c>
      <c r="K17" s="150">
        <v>0</v>
      </c>
      <c r="L17" s="151">
        <v>0</v>
      </c>
      <c r="M17" s="152">
        <v>0</v>
      </c>
      <c r="N17" s="7"/>
      <c r="O17" s="168">
        <f>SUM(D17:M17)</f>
        <v>0</v>
      </c>
    </row>
    <row r="18" spans="1:15" s="1" customFormat="1" ht="12.75" x14ac:dyDescent="0.2">
      <c r="A18" s="25" t="s">
        <v>473</v>
      </c>
      <c r="B18" s="205" t="s">
        <v>470</v>
      </c>
      <c r="C18" s="258"/>
      <c r="D18" s="149">
        <v>0</v>
      </c>
      <c r="E18" s="150">
        <v>0</v>
      </c>
      <c r="F18" s="151">
        <v>0</v>
      </c>
      <c r="G18" s="150">
        <v>0</v>
      </c>
      <c r="H18" s="151">
        <v>0</v>
      </c>
      <c r="I18" s="150">
        <v>0</v>
      </c>
      <c r="J18" s="151">
        <v>0</v>
      </c>
      <c r="K18" s="150">
        <v>0</v>
      </c>
      <c r="L18" s="151">
        <v>0</v>
      </c>
      <c r="M18" s="152">
        <v>0</v>
      </c>
      <c r="N18" s="7"/>
      <c r="O18" s="168">
        <f>SUM(D18:M18)</f>
        <v>0</v>
      </c>
    </row>
    <row r="19" spans="1:15" s="1" customFormat="1" ht="12.75" x14ac:dyDescent="0.2">
      <c r="A19" s="73"/>
      <c r="B19" s="248"/>
      <c r="C19" s="422"/>
      <c r="D19" s="423"/>
      <c r="E19" s="424"/>
      <c r="F19" s="425"/>
      <c r="G19" s="424"/>
      <c r="H19" s="425"/>
      <c r="I19" s="424"/>
      <c r="J19" s="425"/>
      <c r="K19" s="424"/>
      <c r="L19" s="425"/>
      <c r="M19" s="426"/>
      <c r="N19" s="7"/>
      <c r="O19" s="169"/>
    </row>
    <row r="20" spans="1:15" s="1" customFormat="1" ht="15" x14ac:dyDescent="0.25">
      <c r="A20" s="64" t="s">
        <v>249</v>
      </c>
      <c r="B20" s="64" t="s">
        <v>474</v>
      </c>
      <c r="C20" s="245"/>
      <c r="D20" s="37">
        <f>SUM(D6:D19)</f>
        <v>0</v>
      </c>
      <c r="E20" s="38">
        <f t="shared" ref="E20:M20" si="1">SUM(E6:E19)</f>
        <v>0</v>
      </c>
      <c r="F20" s="38">
        <f t="shared" si="1"/>
        <v>0</v>
      </c>
      <c r="G20" s="38">
        <f t="shared" si="1"/>
        <v>0</v>
      </c>
      <c r="H20" s="38">
        <f t="shared" si="1"/>
        <v>0</v>
      </c>
      <c r="I20" s="38">
        <f t="shared" si="1"/>
        <v>0</v>
      </c>
      <c r="J20" s="38">
        <f t="shared" si="1"/>
        <v>0</v>
      </c>
      <c r="K20" s="38">
        <f t="shared" si="1"/>
        <v>0</v>
      </c>
      <c r="L20" s="38">
        <f t="shared" si="1"/>
        <v>0</v>
      </c>
      <c r="M20" s="39">
        <f t="shared" si="1"/>
        <v>0</v>
      </c>
      <c r="N20" s="353"/>
      <c r="O20" s="42">
        <f>SUM(O6:O19)</f>
        <v>0</v>
      </c>
    </row>
    <row r="21" spans="1:15" s="1" customFormat="1" ht="15" x14ac:dyDescent="0.25">
      <c r="A21" s="513" t="s">
        <v>252</v>
      </c>
      <c r="B21" s="17" t="s">
        <v>475</v>
      </c>
      <c r="C21" s="887"/>
      <c r="D21" s="16"/>
      <c r="E21" s="16"/>
      <c r="F21" s="16"/>
      <c r="G21" s="16"/>
      <c r="H21" s="16"/>
      <c r="I21" s="16"/>
      <c r="J21" s="16"/>
      <c r="K21" s="16"/>
      <c r="L21" s="16"/>
      <c r="M21" s="51"/>
      <c r="N21" s="353"/>
      <c r="O21" s="774"/>
    </row>
    <row r="22" spans="1:15" s="1" customFormat="1" ht="10.5" customHeight="1" x14ac:dyDescent="0.2">
      <c r="A22" s="514" t="s">
        <v>255</v>
      </c>
      <c r="B22" s="23"/>
      <c r="C22" s="888"/>
      <c r="D22" s="353"/>
      <c r="E22" s="28"/>
      <c r="F22" s="651"/>
      <c r="G22" s="651"/>
      <c r="H22" s="651"/>
      <c r="I22" s="651"/>
      <c r="J22" s="651"/>
      <c r="K22" s="28"/>
      <c r="L22" s="651"/>
      <c r="M22" s="252"/>
      <c r="N22" s="7"/>
      <c r="O22" s="21"/>
    </row>
    <row r="23" spans="1:15" s="1" customFormat="1" x14ac:dyDescent="0.2">
      <c r="A23" s="514" t="s">
        <v>476</v>
      </c>
      <c r="B23" s="26" t="s">
        <v>253</v>
      </c>
      <c r="C23" s="257"/>
      <c r="D23" s="649">
        <f>D6*(0.3252)</f>
        <v>0</v>
      </c>
      <c r="E23" s="650">
        <f t="shared" ref="E23:M23" si="2">E6*(0.3252)</f>
        <v>0</v>
      </c>
      <c r="F23" s="648">
        <f t="shared" si="2"/>
        <v>0</v>
      </c>
      <c r="G23" s="647">
        <f t="shared" si="2"/>
        <v>0</v>
      </c>
      <c r="H23" s="648">
        <f t="shared" si="2"/>
        <v>0</v>
      </c>
      <c r="I23" s="647">
        <f t="shared" si="2"/>
        <v>0</v>
      </c>
      <c r="J23" s="648">
        <f t="shared" si="2"/>
        <v>0</v>
      </c>
      <c r="K23" s="650">
        <f t="shared" si="2"/>
        <v>0</v>
      </c>
      <c r="L23" s="648">
        <f t="shared" si="2"/>
        <v>0</v>
      </c>
      <c r="M23" s="652">
        <f t="shared" si="2"/>
        <v>0</v>
      </c>
      <c r="N23" s="7"/>
      <c r="O23" s="167">
        <f>SUM(D23:M23)</f>
        <v>0</v>
      </c>
    </row>
    <row r="24" spans="1:15" s="1" customFormat="1" ht="15" x14ac:dyDescent="0.25">
      <c r="A24" s="64" t="s">
        <v>477</v>
      </c>
      <c r="B24" s="64" t="s">
        <v>256</v>
      </c>
      <c r="C24" s="245"/>
      <c r="D24" s="37">
        <f t="shared" ref="D24:M24" si="3">SUM(D23:D23)</f>
        <v>0</v>
      </c>
      <c r="E24" s="38">
        <f t="shared" si="3"/>
        <v>0</v>
      </c>
      <c r="F24" s="38">
        <f t="shared" si="3"/>
        <v>0</v>
      </c>
      <c r="G24" s="38">
        <f t="shared" si="3"/>
        <v>0</v>
      </c>
      <c r="H24" s="38">
        <f t="shared" si="3"/>
        <v>0</v>
      </c>
      <c r="I24" s="38">
        <f t="shared" si="3"/>
        <v>0</v>
      </c>
      <c r="J24" s="38">
        <f t="shared" si="3"/>
        <v>0</v>
      </c>
      <c r="K24" s="38">
        <f t="shared" si="3"/>
        <v>0</v>
      </c>
      <c r="L24" s="38">
        <f t="shared" si="3"/>
        <v>0</v>
      </c>
      <c r="M24" s="39">
        <f t="shared" si="3"/>
        <v>0</v>
      </c>
      <c r="N24" s="353"/>
      <c r="O24" s="42">
        <f>SUM(O23:O23)</f>
        <v>0</v>
      </c>
    </row>
    <row r="25" spans="1:15" s="1" customFormat="1" ht="12.75" x14ac:dyDescent="0.2">
      <c r="A25" s="63"/>
      <c r="B25" s="63" t="s">
        <v>478</v>
      </c>
      <c r="C25" s="297"/>
      <c r="D25" s="11"/>
      <c r="E25" s="11"/>
      <c r="F25" s="11"/>
      <c r="G25" s="11"/>
      <c r="H25" s="11"/>
      <c r="I25" s="11"/>
      <c r="J25" s="11"/>
      <c r="K25" s="11"/>
      <c r="L25" s="11"/>
      <c r="M25" s="52"/>
      <c r="N25" s="7"/>
      <c r="O25" s="170"/>
    </row>
    <row r="26" spans="1:15" s="1" customFormat="1" ht="12.75" x14ac:dyDescent="0.2">
      <c r="A26" s="26" t="s">
        <v>259</v>
      </c>
      <c r="B26" s="26" t="s">
        <v>260</v>
      </c>
      <c r="C26" s="257"/>
      <c r="D26" s="145">
        <v>0</v>
      </c>
      <c r="E26" s="146">
        <v>0</v>
      </c>
      <c r="F26" s="147">
        <v>0</v>
      </c>
      <c r="G26" s="146">
        <v>0</v>
      </c>
      <c r="H26" s="147">
        <v>0</v>
      </c>
      <c r="I26" s="146">
        <v>0</v>
      </c>
      <c r="J26" s="147">
        <v>0</v>
      </c>
      <c r="K26" s="146">
        <v>0</v>
      </c>
      <c r="L26" s="147">
        <v>0</v>
      </c>
      <c r="M26" s="148">
        <v>0</v>
      </c>
      <c r="N26" s="7"/>
      <c r="O26" s="167">
        <f t="shared" ref="O26:O33" si="4">SUM(D26:M26)</f>
        <v>0</v>
      </c>
    </row>
    <row r="27" spans="1:15" s="1" customFormat="1" ht="12.75" x14ac:dyDescent="0.2">
      <c r="A27" s="25" t="s">
        <v>262</v>
      </c>
      <c r="B27" s="25" t="s">
        <v>479</v>
      </c>
      <c r="C27" s="256"/>
      <c r="D27" s="149">
        <v>0</v>
      </c>
      <c r="E27" s="150">
        <v>0</v>
      </c>
      <c r="F27" s="151">
        <v>0</v>
      </c>
      <c r="G27" s="150">
        <v>0</v>
      </c>
      <c r="H27" s="151">
        <v>0</v>
      </c>
      <c r="I27" s="150">
        <v>0</v>
      </c>
      <c r="J27" s="151">
        <v>0</v>
      </c>
      <c r="K27" s="150">
        <v>0</v>
      </c>
      <c r="L27" s="151">
        <v>0</v>
      </c>
      <c r="M27" s="152">
        <v>0</v>
      </c>
      <c r="N27" s="7"/>
      <c r="O27" s="168">
        <f t="shared" si="4"/>
        <v>0</v>
      </c>
    </row>
    <row r="28" spans="1:15" s="1" customFormat="1" ht="10.5" customHeight="1" x14ac:dyDescent="0.2">
      <c r="A28" s="25" t="s">
        <v>265</v>
      </c>
      <c r="B28" s="25" t="s">
        <v>266</v>
      </c>
      <c r="C28" s="256"/>
      <c r="D28" s="149">
        <v>0</v>
      </c>
      <c r="E28" s="150">
        <v>0</v>
      </c>
      <c r="F28" s="151">
        <v>0</v>
      </c>
      <c r="G28" s="150">
        <v>0</v>
      </c>
      <c r="H28" s="151">
        <v>0</v>
      </c>
      <c r="I28" s="150">
        <v>0</v>
      </c>
      <c r="J28" s="151">
        <v>0</v>
      </c>
      <c r="K28" s="150">
        <v>0</v>
      </c>
      <c r="L28" s="151">
        <v>0</v>
      </c>
      <c r="M28" s="152">
        <v>0</v>
      </c>
      <c r="N28" s="7"/>
      <c r="O28" s="168">
        <f t="shared" si="4"/>
        <v>0</v>
      </c>
    </row>
    <row r="29" spans="1:15" s="1" customFormat="1" ht="12" customHeight="1" x14ac:dyDescent="0.2">
      <c r="A29" s="34" t="s">
        <v>268</v>
      </c>
      <c r="B29" s="34" t="s">
        <v>269</v>
      </c>
      <c r="C29" s="256"/>
      <c r="D29" s="149">
        <v>0</v>
      </c>
      <c r="E29" s="150">
        <v>0</v>
      </c>
      <c r="F29" s="151">
        <v>0</v>
      </c>
      <c r="G29" s="150">
        <v>0</v>
      </c>
      <c r="H29" s="151">
        <v>0</v>
      </c>
      <c r="I29" s="150">
        <v>0</v>
      </c>
      <c r="J29" s="151">
        <v>0</v>
      </c>
      <c r="K29" s="150">
        <v>0</v>
      </c>
      <c r="L29" s="151">
        <v>0</v>
      </c>
      <c r="M29" s="152">
        <v>0</v>
      </c>
      <c r="N29" s="7"/>
      <c r="O29" s="168">
        <f t="shared" si="4"/>
        <v>0</v>
      </c>
    </row>
    <row r="30" spans="1:15" s="1" customFormat="1" ht="12.75" x14ac:dyDescent="0.2">
      <c r="A30" s="25" t="s">
        <v>480</v>
      </c>
      <c r="B30" s="205" t="s">
        <v>272</v>
      </c>
      <c r="C30" s="256"/>
      <c r="D30" s="149">
        <v>0</v>
      </c>
      <c r="E30" s="150">
        <v>0</v>
      </c>
      <c r="F30" s="151">
        <v>0</v>
      </c>
      <c r="G30" s="150">
        <v>0</v>
      </c>
      <c r="H30" s="151">
        <v>0</v>
      </c>
      <c r="I30" s="150">
        <v>0</v>
      </c>
      <c r="J30" s="151">
        <v>0</v>
      </c>
      <c r="K30" s="150">
        <v>0</v>
      </c>
      <c r="L30" s="151">
        <v>0</v>
      </c>
      <c r="M30" s="152">
        <v>0</v>
      </c>
      <c r="N30" s="7"/>
      <c r="O30" s="168">
        <f t="shared" si="4"/>
        <v>0</v>
      </c>
    </row>
    <row r="31" spans="1:15" s="1" customFormat="1" ht="12.75" x14ac:dyDescent="0.2">
      <c r="A31" s="25" t="s">
        <v>481</v>
      </c>
      <c r="B31" s="205" t="s">
        <v>272</v>
      </c>
      <c r="C31" s="256"/>
      <c r="D31" s="149">
        <v>0</v>
      </c>
      <c r="E31" s="150">
        <v>0</v>
      </c>
      <c r="F31" s="151">
        <v>0</v>
      </c>
      <c r="G31" s="150">
        <v>0</v>
      </c>
      <c r="H31" s="151">
        <v>0</v>
      </c>
      <c r="I31" s="150">
        <v>0</v>
      </c>
      <c r="J31" s="151">
        <v>0</v>
      </c>
      <c r="K31" s="150">
        <v>0</v>
      </c>
      <c r="L31" s="151">
        <v>0</v>
      </c>
      <c r="M31" s="152">
        <v>0</v>
      </c>
      <c r="N31" s="7"/>
      <c r="O31" s="168">
        <f t="shared" si="4"/>
        <v>0</v>
      </c>
    </row>
    <row r="32" spans="1:15" s="1" customFormat="1" ht="12.75" x14ac:dyDescent="0.2">
      <c r="A32" s="25" t="s">
        <v>482</v>
      </c>
      <c r="B32" s="205" t="s">
        <v>272</v>
      </c>
      <c r="C32" s="256"/>
      <c r="D32" s="149">
        <v>0</v>
      </c>
      <c r="E32" s="150">
        <v>0</v>
      </c>
      <c r="F32" s="151">
        <v>0</v>
      </c>
      <c r="G32" s="150">
        <v>0</v>
      </c>
      <c r="H32" s="151">
        <v>0</v>
      </c>
      <c r="I32" s="150">
        <v>0</v>
      </c>
      <c r="J32" s="151">
        <v>0</v>
      </c>
      <c r="K32" s="150">
        <v>0</v>
      </c>
      <c r="L32" s="151">
        <v>0</v>
      </c>
      <c r="M32" s="152">
        <v>0</v>
      </c>
      <c r="N32" s="7"/>
      <c r="O32" s="168">
        <f t="shared" si="4"/>
        <v>0</v>
      </c>
    </row>
    <row r="33" spans="1:15" s="1" customFormat="1" ht="12.75" x14ac:dyDescent="0.2">
      <c r="A33" s="25" t="s">
        <v>483</v>
      </c>
      <c r="B33" s="205" t="s">
        <v>272</v>
      </c>
      <c r="C33" s="256"/>
      <c r="D33" s="149">
        <v>0</v>
      </c>
      <c r="E33" s="150">
        <v>0</v>
      </c>
      <c r="F33" s="151">
        <v>0</v>
      </c>
      <c r="G33" s="150">
        <v>0</v>
      </c>
      <c r="H33" s="151">
        <v>0</v>
      </c>
      <c r="I33" s="150">
        <v>0</v>
      </c>
      <c r="J33" s="151">
        <v>0</v>
      </c>
      <c r="K33" s="150">
        <v>0</v>
      </c>
      <c r="L33" s="151">
        <v>0</v>
      </c>
      <c r="M33" s="152">
        <v>0</v>
      </c>
      <c r="N33" s="7"/>
      <c r="O33" s="168">
        <f t="shared" si="4"/>
        <v>0</v>
      </c>
    </row>
    <row r="34" spans="1:15" s="1" customFormat="1" ht="12.75" x14ac:dyDescent="0.2">
      <c r="A34" s="73"/>
      <c r="B34" s="248"/>
      <c r="C34" s="427"/>
      <c r="D34" s="423"/>
      <c r="E34" s="424"/>
      <c r="F34" s="425"/>
      <c r="G34" s="424"/>
      <c r="H34" s="425"/>
      <c r="I34" s="424"/>
      <c r="J34" s="425"/>
      <c r="K34" s="424"/>
      <c r="L34" s="425"/>
      <c r="M34" s="426"/>
      <c r="N34" s="7"/>
      <c r="O34" s="169"/>
    </row>
    <row r="35" spans="1:15" s="1" customFormat="1" ht="15" x14ac:dyDescent="0.25">
      <c r="A35" s="64" t="s">
        <v>274</v>
      </c>
      <c r="B35" s="64" t="s">
        <v>275</v>
      </c>
      <c r="C35" s="245"/>
      <c r="D35" s="37">
        <f>SUM(D26:D34)</f>
        <v>0</v>
      </c>
      <c r="E35" s="38">
        <f t="shared" ref="E35:M35" si="5">SUM(E26:E34)</f>
        <v>0</v>
      </c>
      <c r="F35" s="38">
        <f t="shared" si="5"/>
        <v>0</v>
      </c>
      <c r="G35" s="38">
        <f t="shared" si="5"/>
        <v>0</v>
      </c>
      <c r="H35" s="38">
        <f t="shared" si="5"/>
        <v>0</v>
      </c>
      <c r="I35" s="38">
        <f t="shared" si="5"/>
        <v>0</v>
      </c>
      <c r="J35" s="38">
        <f t="shared" si="5"/>
        <v>0</v>
      </c>
      <c r="K35" s="38">
        <f t="shared" si="5"/>
        <v>0</v>
      </c>
      <c r="L35" s="38">
        <f t="shared" si="5"/>
        <v>0</v>
      </c>
      <c r="M35" s="39">
        <f t="shared" si="5"/>
        <v>0</v>
      </c>
      <c r="N35" s="353"/>
      <c r="O35" s="42">
        <f>SUM(O26:O34)</f>
        <v>0</v>
      </c>
    </row>
    <row r="36" spans="1:15" s="1" customFormat="1" ht="12.75" x14ac:dyDescent="0.2">
      <c r="A36" s="23"/>
      <c r="B36" s="23" t="s">
        <v>277</v>
      </c>
      <c r="C36" s="297"/>
      <c r="D36" s="32"/>
      <c r="E36" s="32"/>
      <c r="F36" s="32"/>
      <c r="G36" s="32"/>
      <c r="H36" s="32"/>
      <c r="I36" s="32"/>
      <c r="J36" s="32"/>
      <c r="K36" s="32"/>
      <c r="L36" s="32"/>
      <c r="M36" s="53"/>
      <c r="N36" s="7"/>
      <c r="O36" s="170"/>
    </row>
    <row r="37" spans="1:15" s="1" customFormat="1" ht="12.75" x14ac:dyDescent="0.2">
      <c r="A37" s="33" t="s">
        <v>278</v>
      </c>
      <c r="B37" s="249" t="s">
        <v>279</v>
      </c>
      <c r="C37" s="257"/>
      <c r="D37" s="145">
        <v>0</v>
      </c>
      <c r="E37" s="146">
        <v>0</v>
      </c>
      <c r="F37" s="147">
        <v>0</v>
      </c>
      <c r="G37" s="146">
        <v>0</v>
      </c>
      <c r="H37" s="147">
        <v>0</v>
      </c>
      <c r="I37" s="146">
        <v>0</v>
      </c>
      <c r="J37" s="147">
        <v>0</v>
      </c>
      <c r="K37" s="146">
        <v>0</v>
      </c>
      <c r="L37" s="147">
        <v>0</v>
      </c>
      <c r="M37" s="148">
        <v>0</v>
      </c>
      <c r="N37" s="7"/>
      <c r="O37" s="167">
        <f t="shared" ref="O37:O42" si="6">SUM(D37:M37)</f>
        <v>0</v>
      </c>
    </row>
    <row r="38" spans="1:15" s="1" customFormat="1" ht="12.75" x14ac:dyDescent="0.2">
      <c r="A38" s="29" t="s">
        <v>281</v>
      </c>
      <c r="B38" s="25" t="s">
        <v>282</v>
      </c>
      <c r="C38" s="256"/>
      <c r="D38" s="149">
        <v>0</v>
      </c>
      <c r="E38" s="150">
        <v>0</v>
      </c>
      <c r="F38" s="151">
        <v>0</v>
      </c>
      <c r="G38" s="150">
        <v>0</v>
      </c>
      <c r="H38" s="151">
        <v>0</v>
      </c>
      <c r="I38" s="150">
        <v>0</v>
      </c>
      <c r="J38" s="151">
        <v>0</v>
      </c>
      <c r="K38" s="150">
        <v>0</v>
      </c>
      <c r="L38" s="151">
        <v>0</v>
      </c>
      <c r="M38" s="152">
        <v>0</v>
      </c>
      <c r="N38" s="7"/>
      <c r="O38" s="168">
        <f t="shared" si="6"/>
        <v>0</v>
      </c>
    </row>
    <row r="39" spans="1:15" s="1" customFormat="1" ht="12.75" x14ac:dyDescent="0.2">
      <c r="A39" s="29" t="s">
        <v>484</v>
      </c>
      <c r="B39" s="205" t="s">
        <v>285</v>
      </c>
      <c r="C39" s="256"/>
      <c r="D39" s="149">
        <v>0</v>
      </c>
      <c r="E39" s="150">
        <v>0</v>
      </c>
      <c r="F39" s="151">
        <v>0</v>
      </c>
      <c r="G39" s="150">
        <v>0</v>
      </c>
      <c r="H39" s="151">
        <v>0</v>
      </c>
      <c r="I39" s="150">
        <v>0</v>
      </c>
      <c r="J39" s="151">
        <v>0</v>
      </c>
      <c r="K39" s="150">
        <v>0</v>
      </c>
      <c r="L39" s="151">
        <v>0</v>
      </c>
      <c r="M39" s="152">
        <v>0</v>
      </c>
      <c r="N39" s="7"/>
      <c r="O39" s="168">
        <f t="shared" si="6"/>
        <v>0</v>
      </c>
    </row>
    <row r="40" spans="1:15" s="1" customFormat="1" ht="12.75" x14ac:dyDescent="0.2">
      <c r="A40" s="29" t="s">
        <v>485</v>
      </c>
      <c r="B40" s="205" t="s">
        <v>285</v>
      </c>
      <c r="C40" s="256"/>
      <c r="D40" s="149">
        <v>0</v>
      </c>
      <c r="E40" s="150">
        <v>0</v>
      </c>
      <c r="F40" s="151">
        <v>0</v>
      </c>
      <c r="G40" s="150">
        <v>0</v>
      </c>
      <c r="H40" s="151">
        <v>0</v>
      </c>
      <c r="I40" s="150">
        <v>0</v>
      </c>
      <c r="J40" s="151">
        <v>0</v>
      </c>
      <c r="K40" s="150">
        <v>0</v>
      </c>
      <c r="L40" s="151">
        <v>0</v>
      </c>
      <c r="M40" s="152">
        <v>0</v>
      </c>
      <c r="N40" s="7"/>
      <c r="O40" s="168">
        <f t="shared" si="6"/>
        <v>0</v>
      </c>
    </row>
    <row r="41" spans="1:15" s="1" customFormat="1" ht="12.75" x14ac:dyDescent="0.2">
      <c r="A41" s="29" t="s">
        <v>486</v>
      </c>
      <c r="B41" s="205" t="s">
        <v>285</v>
      </c>
      <c r="C41" s="256"/>
      <c r="D41" s="149">
        <v>0</v>
      </c>
      <c r="E41" s="150">
        <v>0</v>
      </c>
      <c r="F41" s="151">
        <v>0</v>
      </c>
      <c r="G41" s="150">
        <v>0</v>
      </c>
      <c r="H41" s="151">
        <v>0</v>
      </c>
      <c r="I41" s="150">
        <v>0</v>
      </c>
      <c r="J41" s="151">
        <v>0</v>
      </c>
      <c r="K41" s="150">
        <v>0</v>
      </c>
      <c r="L41" s="151">
        <v>0</v>
      </c>
      <c r="M41" s="152">
        <v>0</v>
      </c>
      <c r="N41" s="7"/>
      <c r="O41" s="168">
        <f t="shared" si="6"/>
        <v>0</v>
      </c>
    </row>
    <row r="42" spans="1:15" s="1" customFormat="1" ht="15" customHeight="1" x14ac:dyDescent="0.2">
      <c r="A42" s="25" t="s">
        <v>487</v>
      </c>
      <c r="B42" s="205" t="s">
        <v>285</v>
      </c>
      <c r="C42" s="256"/>
      <c r="D42" s="149">
        <v>0</v>
      </c>
      <c r="E42" s="150">
        <v>0</v>
      </c>
      <c r="F42" s="151">
        <v>0</v>
      </c>
      <c r="G42" s="150">
        <v>0</v>
      </c>
      <c r="H42" s="151">
        <v>0</v>
      </c>
      <c r="I42" s="150">
        <v>0</v>
      </c>
      <c r="J42" s="151">
        <v>0</v>
      </c>
      <c r="K42" s="150">
        <v>0</v>
      </c>
      <c r="L42" s="151">
        <v>0</v>
      </c>
      <c r="M42" s="152">
        <v>0</v>
      </c>
      <c r="N42" s="7"/>
      <c r="O42" s="168">
        <f t="shared" si="6"/>
        <v>0</v>
      </c>
    </row>
    <row r="43" spans="1:15" s="1" customFormat="1" ht="12.75" x14ac:dyDescent="0.2">
      <c r="A43" s="73"/>
      <c r="B43" s="248"/>
      <c r="C43" s="427"/>
      <c r="D43" s="423"/>
      <c r="E43" s="424"/>
      <c r="F43" s="425"/>
      <c r="G43" s="424"/>
      <c r="H43" s="425"/>
      <c r="I43" s="424"/>
      <c r="J43" s="425"/>
      <c r="K43" s="424"/>
      <c r="L43" s="425"/>
      <c r="M43" s="426"/>
      <c r="N43" s="7"/>
      <c r="O43" s="169"/>
    </row>
    <row r="44" spans="1:15" s="1" customFormat="1" ht="15" x14ac:dyDescent="0.25">
      <c r="A44" s="64" t="s">
        <v>287</v>
      </c>
      <c r="B44" s="64" t="s">
        <v>288</v>
      </c>
      <c r="C44" s="245"/>
      <c r="D44" s="37">
        <f>SUM(D37:D43)</f>
        <v>0</v>
      </c>
      <c r="E44" s="38">
        <f t="shared" ref="E44:M44" si="7">SUM(E37:E43)</f>
        <v>0</v>
      </c>
      <c r="F44" s="38">
        <f t="shared" si="7"/>
        <v>0</v>
      </c>
      <c r="G44" s="38">
        <f t="shared" si="7"/>
        <v>0</v>
      </c>
      <c r="H44" s="38">
        <f t="shared" si="7"/>
        <v>0</v>
      </c>
      <c r="I44" s="38">
        <f t="shared" si="7"/>
        <v>0</v>
      </c>
      <c r="J44" s="38">
        <f t="shared" si="7"/>
        <v>0</v>
      </c>
      <c r="K44" s="38">
        <f t="shared" si="7"/>
        <v>0</v>
      </c>
      <c r="L44" s="38">
        <f t="shared" si="7"/>
        <v>0</v>
      </c>
      <c r="M44" s="39">
        <f t="shared" si="7"/>
        <v>0</v>
      </c>
      <c r="N44" s="353"/>
      <c r="O44" s="42">
        <f>SUM(O37:O43)</f>
        <v>0</v>
      </c>
    </row>
    <row r="45" spans="1:15" s="1" customFormat="1" ht="15" x14ac:dyDescent="0.25">
      <c r="A45" s="60" t="s">
        <v>290</v>
      </c>
      <c r="B45" s="60" t="s">
        <v>291</v>
      </c>
      <c r="C45" s="246"/>
      <c r="D45" s="58">
        <f>D20+D35+D44+D24</f>
        <v>0</v>
      </c>
      <c r="E45" s="58">
        <f>E20+E35+E44+E24</f>
        <v>0</v>
      </c>
      <c r="F45" s="58">
        <f>F20+F35+F44+F24</f>
        <v>0</v>
      </c>
      <c r="G45" s="58">
        <f>G20+G35+G44+G24</f>
        <v>0</v>
      </c>
      <c r="H45" s="58">
        <f>H20+H35+H44+H24</f>
        <v>0</v>
      </c>
      <c r="I45" s="58">
        <f>I20+I35+I44+I24</f>
        <v>0</v>
      </c>
      <c r="J45" s="58">
        <f>J20+J35+J44+J24</f>
        <v>0</v>
      </c>
      <c r="K45" s="58">
        <f>K20+K35+K44+K24</f>
        <v>0</v>
      </c>
      <c r="L45" s="58">
        <f>L20+L35+L44+L24</f>
        <v>0</v>
      </c>
      <c r="M45" s="40">
        <f>M20+M35+M44+M24</f>
        <v>0</v>
      </c>
      <c r="N45" s="353"/>
      <c r="O45" s="42">
        <f>O20+O24+O35+O44</f>
        <v>0</v>
      </c>
    </row>
    <row r="46" spans="1:15" s="1" customFormat="1" ht="15.75" thickBot="1" x14ac:dyDescent="0.3">
      <c r="A46" s="61" t="s">
        <v>293</v>
      </c>
      <c r="B46" s="61" t="s">
        <v>294</v>
      </c>
      <c r="C46" s="247"/>
      <c r="D46" s="59">
        <f>D45</f>
        <v>0</v>
      </c>
      <c r="E46" s="43">
        <f>D46+E45</f>
        <v>0</v>
      </c>
      <c r="F46" s="43">
        <f t="shared" ref="F46:M46" si="8">E46+F45</f>
        <v>0</v>
      </c>
      <c r="G46" s="43">
        <f t="shared" si="8"/>
        <v>0</v>
      </c>
      <c r="H46" s="43">
        <f t="shared" si="8"/>
        <v>0</v>
      </c>
      <c r="I46" s="43">
        <f t="shared" si="8"/>
        <v>0</v>
      </c>
      <c r="J46" s="43">
        <f t="shared" si="8"/>
        <v>0</v>
      </c>
      <c r="K46" s="43">
        <f t="shared" si="8"/>
        <v>0</v>
      </c>
      <c r="L46" s="43">
        <f t="shared" si="8"/>
        <v>0</v>
      </c>
      <c r="M46" s="44">
        <f t="shared" si="8"/>
        <v>0</v>
      </c>
      <c r="N46" s="353"/>
      <c r="O46" s="41">
        <f>M46</f>
        <v>0</v>
      </c>
    </row>
    <row r="47" spans="1:15" s="1" customFormat="1" ht="15" x14ac:dyDescent="0.25">
      <c r="A47" s="74"/>
      <c r="B47" s="74"/>
      <c r="C47" s="72"/>
      <c r="D47" s="67"/>
      <c r="E47" s="67"/>
      <c r="F47" s="67"/>
      <c r="G47" s="67"/>
      <c r="H47" s="67"/>
      <c r="I47" s="67"/>
      <c r="J47" s="67"/>
      <c r="K47" s="67"/>
      <c r="L47" s="67"/>
      <c r="M47" s="67"/>
      <c r="N47" s="353"/>
      <c r="O47" s="67"/>
    </row>
    <row r="48" spans="1:15" s="1" customFormat="1" ht="15.75" thickBot="1" x14ac:dyDescent="0.3">
      <c r="A48" s="36"/>
      <c r="B48" s="36"/>
      <c r="C48" s="36"/>
      <c r="D48" s="67"/>
      <c r="E48" s="67"/>
      <c r="F48" s="67"/>
      <c r="G48" s="67"/>
      <c r="H48" s="67"/>
      <c r="I48" s="67"/>
      <c r="J48" s="67"/>
      <c r="K48" s="67"/>
      <c r="L48" s="67"/>
      <c r="M48" s="67"/>
      <c r="N48" s="353"/>
      <c r="O48" s="67"/>
    </row>
    <row r="49" spans="1:15" s="1" customFormat="1" ht="15.75" thickBot="1" x14ac:dyDescent="0.25">
      <c r="A49" s="48" t="s">
        <v>26</v>
      </c>
      <c r="B49" s="48" t="s">
        <v>27</v>
      </c>
      <c r="C49" s="97"/>
      <c r="D49" s="49" t="s">
        <v>429</v>
      </c>
      <c r="E49" s="49" t="s">
        <v>430</v>
      </c>
      <c r="F49" s="49" t="s">
        <v>431</v>
      </c>
      <c r="G49" s="49" t="s">
        <v>432</v>
      </c>
      <c r="H49" s="49" t="s">
        <v>433</v>
      </c>
      <c r="I49" s="49" t="s">
        <v>434</v>
      </c>
      <c r="J49" s="49" t="s">
        <v>435</v>
      </c>
      <c r="K49" s="49" t="s">
        <v>436</v>
      </c>
      <c r="L49" s="49" t="s">
        <v>437</v>
      </c>
      <c r="M49" s="253" t="s">
        <v>438</v>
      </c>
      <c r="N49" s="353"/>
      <c r="O49" s="6" t="s">
        <v>439</v>
      </c>
    </row>
    <row r="50" spans="1:15" s="1" customFormat="1" ht="15" x14ac:dyDescent="0.25">
      <c r="A50" s="69"/>
      <c r="B50" s="101" t="s">
        <v>296</v>
      </c>
      <c r="C50" s="428"/>
      <c r="D50" s="68"/>
      <c r="E50" s="68"/>
      <c r="F50" s="68"/>
      <c r="G50" s="68"/>
      <c r="H50" s="68"/>
      <c r="I50" s="68"/>
      <c r="J50" s="68"/>
      <c r="K50" s="68"/>
      <c r="L50" s="68"/>
      <c r="M50" s="51"/>
      <c r="N50" s="353"/>
      <c r="O50" s="171"/>
    </row>
    <row r="51" spans="1:15" s="1" customFormat="1" x14ac:dyDescent="0.2">
      <c r="A51" s="23"/>
      <c r="B51" s="23" t="s">
        <v>297</v>
      </c>
      <c r="C51" s="297"/>
      <c r="D51" s="353"/>
      <c r="E51" s="28"/>
      <c r="F51" s="28"/>
      <c r="G51" s="28"/>
      <c r="H51" s="28"/>
      <c r="I51" s="28"/>
      <c r="J51" s="28"/>
      <c r="K51" s="28"/>
      <c r="L51" s="28"/>
      <c r="M51" s="252"/>
      <c r="N51" s="7"/>
      <c r="O51" s="172"/>
    </row>
    <row r="52" spans="1:15" s="1" customFormat="1" ht="12.75" x14ac:dyDescent="0.2">
      <c r="A52" s="26" t="s">
        <v>298</v>
      </c>
      <c r="B52" s="26" t="s">
        <v>299</v>
      </c>
      <c r="C52" s="257"/>
      <c r="D52" s="145">
        <v>0</v>
      </c>
      <c r="E52" s="146">
        <v>0</v>
      </c>
      <c r="F52" s="147">
        <v>0</v>
      </c>
      <c r="G52" s="146">
        <v>0</v>
      </c>
      <c r="H52" s="147">
        <v>0</v>
      </c>
      <c r="I52" s="146">
        <v>0</v>
      </c>
      <c r="J52" s="147">
        <v>0</v>
      </c>
      <c r="K52" s="146">
        <v>0</v>
      </c>
      <c r="L52" s="147">
        <v>0</v>
      </c>
      <c r="M52" s="148">
        <v>0</v>
      </c>
      <c r="N52" s="7"/>
      <c r="O52" s="167">
        <f>SUM(D52:M52)</f>
        <v>0</v>
      </c>
    </row>
    <row r="53" spans="1:15" s="1" customFormat="1" ht="12.75" x14ac:dyDescent="0.2">
      <c r="A53" s="29" t="s">
        <v>301</v>
      </c>
      <c r="B53" s="25" t="s">
        <v>302</v>
      </c>
      <c r="C53" s="256"/>
      <c r="D53" s="149">
        <v>0</v>
      </c>
      <c r="E53" s="150">
        <v>0</v>
      </c>
      <c r="F53" s="151">
        <v>0</v>
      </c>
      <c r="G53" s="150">
        <v>0</v>
      </c>
      <c r="H53" s="151">
        <v>0</v>
      </c>
      <c r="I53" s="150">
        <v>0</v>
      </c>
      <c r="J53" s="151">
        <v>0</v>
      </c>
      <c r="K53" s="150">
        <v>0</v>
      </c>
      <c r="L53" s="151">
        <v>0</v>
      </c>
      <c r="M53" s="152">
        <v>0</v>
      </c>
      <c r="N53" s="7"/>
      <c r="O53" s="168">
        <f t="shared" ref="O53:O59" si="9">SUM(D53:M53)</f>
        <v>0</v>
      </c>
    </row>
    <row r="54" spans="1:15" s="1" customFormat="1" ht="12.75" x14ac:dyDescent="0.2">
      <c r="A54" s="29" t="s">
        <v>304</v>
      </c>
      <c r="B54" s="25" t="s">
        <v>305</v>
      </c>
      <c r="C54" s="256"/>
      <c r="D54" s="149">
        <v>0</v>
      </c>
      <c r="E54" s="150">
        <v>0</v>
      </c>
      <c r="F54" s="151">
        <v>0</v>
      </c>
      <c r="G54" s="150">
        <v>0</v>
      </c>
      <c r="H54" s="151">
        <v>0</v>
      </c>
      <c r="I54" s="150">
        <v>0</v>
      </c>
      <c r="J54" s="151">
        <v>0</v>
      </c>
      <c r="K54" s="150">
        <v>0</v>
      </c>
      <c r="L54" s="151">
        <v>0</v>
      </c>
      <c r="M54" s="152">
        <v>0</v>
      </c>
      <c r="N54" s="7"/>
      <c r="O54" s="168">
        <f t="shared" si="9"/>
        <v>0</v>
      </c>
    </row>
    <row r="55" spans="1:15" s="1" customFormat="1" ht="12.75" x14ac:dyDescent="0.2">
      <c r="A55" s="29" t="s">
        <v>307</v>
      </c>
      <c r="B55" s="25" t="s">
        <v>308</v>
      </c>
      <c r="C55" s="256"/>
      <c r="D55" s="149">
        <v>0</v>
      </c>
      <c r="E55" s="150">
        <v>0</v>
      </c>
      <c r="F55" s="151">
        <v>0</v>
      </c>
      <c r="G55" s="150">
        <v>0</v>
      </c>
      <c r="H55" s="151">
        <v>0</v>
      </c>
      <c r="I55" s="150">
        <v>0</v>
      </c>
      <c r="J55" s="151">
        <v>0</v>
      </c>
      <c r="K55" s="150">
        <v>0</v>
      </c>
      <c r="L55" s="151">
        <v>0</v>
      </c>
      <c r="M55" s="152">
        <v>0</v>
      </c>
      <c r="N55" s="7"/>
      <c r="O55" s="168">
        <f t="shared" si="9"/>
        <v>0</v>
      </c>
    </row>
    <row r="56" spans="1:15" s="1" customFormat="1" ht="12.75" x14ac:dyDescent="0.2">
      <c r="A56" s="29" t="s">
        <v>488</v>
      </c>
      <c r="B56" s="205" t="s">
        <v>311</v>
      </c>
      <c r="C56" s="256"/>
      <c r="D56" s="149">
        <v>0</v>
      </c>
      <c r="E56" s="150">
        <v>0</v>
      </c>
      <c r="F56" s="151">
        <v>0</v>
      </c>
      <c r="G56" s="150">
        <v>0</v>
      </c>
      <c r="H56" s="151">
        <v>0</v>
      </c>
      <c r="I56" s="150">
        <v>0</v>
      </c>
      <c r="J56" s="151">
        <v>0</v>
      </c>
      <c r="K56" s="150">
        <v>0</v>
      </c>
      <c r="L56" s="151">
        <v>0</v>
      </c>
      <c r="M56" s="152">
        <v>0</v>
      </c>
      <c r="N56" s="7"/>
      <c r="O56" s="168">
        <f t="shared" si="9"/>
        <v>0</v>
      </c>
    </row>
    <row r="57" spans="1:15" s="1" customFormat="1" ht="12.75" x14ac:dyDescent="0.2">
      <c r="A57" s="29" t="s">
        <v>489</v>
      </c>
      <c r="B57" s="205" t="s">
        <v>311</v>
      </c>
      <c r="C57" s="256"/>
      <c r="D57" s="149">
        <v>0</v>
      </c>
      <c r="E57" s="150">
        <v>0</v>
      </c>
      <c r="F57" s="151">
        <v>0</v>
      </c>
      <c r="G57" s="150">
        <v>0</v>
      </c>
      <c r="H57" s="151">
        <v>0</v>
      </c>
      <c r="I57" s="150">
        <v>0</v>
      </c>
      <c r="J57" s="151">
        <v>0</v>
      </c>
      <c r="K57" s="150">
        <v>0</v>
      </c>
      <c r="L57" s="151">
        <v>0</v>
      </c>
      <c r="M57" s="152">
        <v>0</v>
      </c>
      <c r="N57" s="7"/>
      <c r="O57" s="168">
        <f t="shared" si="9"/>
        <v>0</v>
      </c>
    </row>
    <row r="58" spans="1:15" s="1" customFormat="1" ht="12.75" x14ac:dyDescent="0.2">
      <c r="A58" s="29" t="s">
        <v>490</v>
      </c>
      <c r="B58" s="205" t="s">
        <v>311</v>
      </c>
      <c r="C58" s="256"/>
      <c r="D58" s="149">
        <v>0</v>
      </c>
      <c r="E58" s="150">
        <v>0</v>
      </c>
      <c r="F58" s="151">
        <v>0</v>
      </c>
      <c r="G58" s="150">
        <v>0</v>
      </c>
      <c r="H58" s="151">
        <v>0</v>
      </c>
      <c r="I58" s="150">
        <v>0</v>
      </c>
      <c r="J58" s="151">
        <v>0</v>
      </c>
      <c r="K58" s="150">
        <v>0</v>
      </c>
      <c r="L58" s="151">
        <v>0</v>
      </c>
      <c r="M58" s="152">
        <v>0</v>
      </c>
      <c r="N58" s="7"/>
      <c r="O58" s="168">
        <f t="shared" si="9"/>
        <v>0</v>
      </c>
    </row>
    <row r="59" spans="1:15" s="1" customFormat="1" ht="12.75" x14ac:dyDescent="0.2">
      <c r="A59" s="29" t="s">
        <v>491</v>
      </c>
      <c r="B59" s="205" t="s">
        <v>311</v>
      </c>
      <c r="C59" s="256"/>
      <c r="D59" s="149">
        <v>0</v>
      </c>
      <c r="E59" s="150">
        <v>0</v>
      </c>
      <c r="F59" s="151">
        <v>0</v>
      </c>
      <c r="G59" s="150">
        <v>0</v>
      </c>
      <c r="H59" s="151">
        <v>0</v>
      </c>
      <c r="I59" s="150">
        <v>0</v>
      </c>
      <c r="J59" s="151">
        <v>0</v>
      </c>
      <c r="K59" s="150">
        <v>0</v>
      </c>
      <c r="L59" s="151">
        <v>0</v>
      </c>
      <c r="M59" s="152">
        <v>0</v>
      </c>
      <c r="N59" s="7"/>
      <c r="O59" s="168">
        <f t="shared" si="9"/>
        <v>0</v>
      </c>
    </row>
    <row r="60" spans="1:15" s="1" customFormat="1" ht="12.75" x14ac:dyDescent="0.2">
      <c r="A60" s="73"/>
      <c r="B60" s="248"/>
      <c r="C60" s="427"/>
      <c r="D60" s="423"/>
      <c r="E60" s="424"/>
      <c r="F60" s="425"/>
      <c r="G60" s="424"/>
      <c r="H60" s="425"/>
      <c r="I60" s="424"/>
      <c r="J60" s="425"/>
      <c r="K60" s="424"/>
      <c r="L60" s="425"/>
      <c r="M60" s="426"/>
      <c r="N60" s="7"/>
      <c r="O60" s="169"/>
    </row>
    <row r="61" spans="1:15" s="1" customFormat="1" ht="15" x14ac:dyDescent="0.25">
      <c r="A61" s="64" t="s">
        <v>313</v>
      </c>
      <c r="B61" s="64" t="s">
        <v>314</v>
      </c>
      <c r="C61" s="245"/>
      <c r="D61" s="37">
        <f t="shared" ref="D61:M61" si="10">SUM(D52:D60)</f>
        <v>0</v>
      </c>
      <c r="E61" s="38">
        <f t="shared" si="10"/>
        <v>0</v>
      </c>
      <c r="F61" s="38">
        <f t="shared" si="10"/>
        <v>0</v>
      </c>
      <c r="G61" s="38">
        <f t="shared" si="10"/>
        <v>0</v>
      </c>
      <c r="H61" s="38">
        <f t="shared" si="10"/>
        <v>0</v>
      </c>
      <c r="I61" s="38">
        <f t="shared" si="10"/>
        <v>0</v>
      </c>
      <c r="J61" s="38">
        <f t="shared" si="10"/>
        <v>0</v>
      </c>
      <c r="K61" s="38">
        <f t="shared" si="10"/>
        <v>0</v>
      </c>
      <c r="L61" s="38">
        <f t="shared" si="10"/>
        <v>0</v>
      </c>
      <c r="M61" s="39">
        <f t="shared" si="10"/>
        <v>0</v>
      </c>
      <c r="N61" s="353"/>
      <c r="O61" s="42">
        <f>SUM(O52:O60)</f>
        <v>0</v>
      </c>
    </row>
    <row r="62" spans="1:15" s="1" customFormat="1" ht="12.75" x14ac:dyDescent="0.2">
      <c r="A62" s="23"/>
      <c r="B62" s="23" t="s">
        <v>316</v>
      </c>
      <c r="C62" s="297"/>
      <c r="D62" s="32"/>
      <c r="E62" s="32"/>
      <c r="F62" s="32"/>
      <c r="G62" s="32"/>
      <c r="H62" s="32"/>
      <c r="I62" s="32"/>
      <c r="J62" s="32"/>
      <c r="K62" s="32"/>
      <c r="L62" s="32"/>
      <c r="M62" s="53"/>
      <c r="N62" s="7"/>
      <c r="O62" s="170"/>
    </row>
    <row r="63" spans="1:15" s="1" customFormat="1" ht="12.75" x14ac:dyDescent="0.2">
      <c r="A63" s="26" t="s">
        <v>319</v>
      </c>
      <c r="B63" s="26" t="s">
        <v>320</v>
      </c>
      <c r="C63" s="257"/>
      <c r="D63" s="145">
        <v>0</v>
      </c>
      <c r="E63" s="146">
        <v>0</v>
      </c>
      <c r="F63" s="147">
        <v>0</v>
      </c>
      <c r="G63" s="146">
        <v>0</v>
      </c>
      <c r="H63" s="147">
        <v>0</v>
      </c>
      <c r="I63" s="146">
        <v>0</v>
      </c>
      <c r="J63" s="147">
        <v>0</v>
      </c>
      <c r="K63" s="146">
        <v>0</v>
      </c>
      <c r="L63" s="147">
        <v>0</v>
      </c>
      <c r="M63" s="148">
        <v>0</v>
      </c>
      <c r="N63" s="7"/>
      <c r="O63" s="167">
        <f t="shared" ref="O63:O70" si="11">SUM(D63:M63)</f>
        <v>0</v>
      </c>
    </row>
    <row r="64" spans="1:15" s="1" customFormat="1" ht="17.25" customHeight="1" x14ac:dyDescent="0.2">
      <c r="A64" s="25" t="s">
        <v>321</v>
      </c>
      <c r="B64" s="25" t="s">
        <v>322</v>
      </c>
      <c r="C64" s="256"/>
      <c r="D64" s="149">
        <v>0</v>
      </c>
      <c r="E64" s="150">
        <v>0</v>
      </c>
      <c r="F64" s="151">
        <v>0</v>
      </c>
      <c r="G64" s="150">
        <v>0</v>
      </c>
      <c r="H64" s="151">
        <v>0</v>
      </c>
      <c r="I64" s="150">
        <v>0</v>
      </c>
      <c r="J64" s="151">
        <v>0</v>
      </c>
      <c r="K64" s="150">
        <v>0</v>
      </c>
      <c r="L64" s="151">
        <v>0</v>
      </c>
      <c r="M64" s="152">
        <v>0</v>
      </c>
      <c r="N64" s="7"/>
      <c r="O64" s="168">
        <f t="shared" si="11"/>
        <v>0</v>
      </c>
    </row>
    <row r="65" spans="1:15" s="1" customFormat="1" ht="17.25" customHeight="1" x14ac:dyDescent="0.2">
      <c r="A65" s="25" t="s">
        <v>324</v>
      </c>
      <c r="B65" s="25" t="s">
        <v>325</v>
      </c>
      <c r="C65" s="256"/>
      <c r="D65" s="149">
        <v>0</v>
      </c>
      <c r="E65" s="150">
        <v>0</v>
      </c>
      <c r="F65" s="151">
        <v>0</v>
      </c>
      <c r="G65" s="150">
        <v>0</v>
      </c>
      <c r="H65" s="151">
        <v>0</v>
      </c>
      <c r="I65" s="150">
        <v>0</v>
      </c>
      <c r="J65" s="151">
        <v>0</v>
      </c>
      <c r="K65" s="150">
        <v>0</v>
      </c>
      <c r="L65" s="151">
        <v>0</v>
      </c>
      <c r="M65" s="152">
        <v>0</v>
      </c>
      <c r="N65" s="7"/>
      <c r="O65" s="168">
        <f t="shared" si="11"/>
        <v>0</v>
      </c>
    </row>
    <row r="66" spans="1:15" s="1" customFormat="1" ht="12.75" x14ac:dyDescent="0.2">
      <c r="A66" s="25" t="s">
        <v>327</v>
      </c>
      <c r="B66" s="25" t="s">
        <v>328</v>
      </c>
      <c r="C66" s="256"/>
      <c r="D66" s="149">
        <v>0</v>
      </c>
      <c r="E66" s="150">
        <v>0</v>
      </c>
      <c r="F66" s="151">
        <v>0</v>
      </c>
      <c r="G66" s="150">
        <v>0</v>
      </c>
      <c r="H66" s="151">
        <v>0</v>
      </c>
      <c r="I66" s="150">
        <v>0</v>
      </c>
      <c r="J66" s="151">
        <v>0</v>
      </c>
      <c r="K66" s="150">
        <v>0</v>
      </c>
      <c r="L66" s="151">
        <v>0</v>
      </c>
      <c r="M66" s="152">
        <v>0</v>
      </c>
      <c r="N66" s="7"/>
      <c r="O66" s="168">
        <f t="shared" si="11"/>
        <v>0</v>
      </c>
    </row>
    <row r="67" spans="1:15" x14ac:dyDescent="0.2">
      <c r="A67" s="29" t="s">
        <v>492</v>
      </c>
      <c r="B67" s="205" t="s">
        <v>331</v>
      </c>
      <c r="C67" s="256"/>
      <c r="D67" s="149">
        <v>0</v>
      </c>
      <c r="E67" s="150">
        <v>0</v>
      </c>
      <c r="F67" s="151">
        <v>0</v>
      </c>
      <c r="G67" s="150">
        <v>0</v>
      </c>
      <c r="H67" s="151">
        <v>0</v>
      </c>
      <c r="I67" s="150">
        <v>0</v>
      </c>
      <c r="J67" s="151">
        <v>0</v>
      </c>
      <c r="K67" s="150">
        <v>0</v>
      </c>
      <c r="L67" s="151">
        <v>0</v>
      </c>
      <c r="M67" s="152">
        <v>0</v>
      </c>
      <c r="N67" s="7"/>
      <c r="O67" s="168">
        <f t="shared" si="11"/>
        <v>0</v>
      </c>
    </row>
    <row r="68" spans="1:15" x14ac:dyDescent="0.2">
      <c r="A68" s="29" t="s">
        <v>493</v>
      </c>
      <c r="B68" s="205" t="s">
        <v>331</v>
      </c>
      <c r="C68" s="256"/>
      <c r="D68" s="149">
        <v>0</v>
      </c>
      <c r="E68" s="150">
        <v>0</v>
      </c>
      <c r="F68" s="151">
        <v>0</v>
      </c>
      <c r="G68" s="150">
        <v>0</v>
      </c>
      <c r="H68" s="151">
        <v>0</v>
      </c>
      <c r="I68" s="150">
        <v>0</v>
      </c>
      <c r="J68" s="151">
        <v>0</v>
      </c>
      <c r="K68" s="150">
        <v>0</v>
      </c>
      <c r="L68" s="151">
        <v>0</v>
      </c>
      <c r="M68" s="152">
        <v>0</v>
      </c>
      <c r="N68" s="7"/>
      <c r="O68" s="168">
        <f t="shared" si="11"/>
        <v>0</v>
      </c>
    </row>
    <row r="69" spans="1:15" x14ac:dyDescent="0.2">
      <c r="A69" s="29" t="s">
        <v>494</v>
      </c>
      <c r="B69" s="205" t="s">
        <v>331</v>
      </c>
      <c r="C69" s="256"/>
      <c r="D69" s="149">
        <v>0</v>
      </c>
      <c r="E69" s="150">
        <v>0</v>
      </c>
      <c r="F69" s="151">
        <v>0</v>
      </c>
      <c r="G69" s="150">
        <v>0</v>
      </c>
      <c r="H69" s="151">
        <v>0</v>
      </c>
      <c r="I69" s="150">
        <v>0</v>
      </c>
      <c r="J69" s="151">
        <v>0</v>
      </c>
      <c r="K69" s="150">
        <v>0</v>
      </c>
      <c r="L69" s="151">
        <v>0</v>
      </c>
      <c r="M69" s="152">
        <v>0</v>
      </c>
      <c r="N69" s="7"/>
      <c r="O69" s="168">
        <f t="shared" si="11"/>
        <v>0</v>
      </c>
    </row>
    <row r="70" spans="1:15" x14ac:dyDescent="0.2">
      <c r="A70" s="29" t="s">
        <v>495</v>
      </c>
      <c r="B70" s="205" t="s">
        <v>331</v>
      </c>
      <c r="C70" s="256"/>
      <c r="D70" s="149">
        <v>0</v>
      </c>
      <c r="E70" s="150">
        <v>0</v>
      </c>
      <c r="F70" s="151">
        <v>0</v>
      </c>
      <c r="G70" s="150">
        <v>0</v>
      </c>
      <c r="H70" s="151">
        <v>0</v>
      </c>
      <c r="I70" s="150">
        <v>0</v>
      </c>
      <c r="J70" s="151">
        <v>0</v>
      </c>
      <c r="K70" s="150">
        <v>0</v>
      </c>
      <c r="L70" s="151">
        <v>0</v>
      </c>
      <c r="M70" s="152">
        <v>0</v>
      </c>
      <c r="N70" s="7"/>
      <c r="O70" s="168">
        <f t="shared" si="11"/>
        <v>0</v>
      </c>
    </row>
    <row r="71" spans="1:15" x14ac:dyDescent="0.2">
      <c r="A71" s="73"/>
      <c r="B71" s="248"/>
      <c r="C71" s="427"/>
      <c r="D71" s="423"/>
      <c r="E71" s="424"/>
      <c r="F71" s="425"/>
      <c r="G71" s="424"/>
      <c r="H71" s="425"/>
      <c r="I71" s="424"/>
      <c r="J71" s="425"/>
      <c r="K71" s="424"/>
      <c r="L71" s="425"/>
      <c r="M71" s="426"/>
      <c r="N71" s="7"/>
      <c r="O71" s="169"/>
    </row>
    <row r="72" spans="1:15" ht="15" x14ac:dyDescent="0.25">
      <c r="A72" s="64" t="s">
        <v>333</v>
      </c>
      <c r="B72" s="64" t="s">
        <v>334</v>
      </c>
      <c r="C72" s="245"/>
      <c r="D72" s="37">
        <f>SUM(D63:D71)</f>
        <v>0</v>
      </c>
      <c r="E72" s="38">
        <f t="shared" ref="E72:M72" si="12">SUM(E63:E71)</f>
        <v>0</v>
      </c>
      <c r="F72" s="38">
        <f t="shared" si="12"/>
        <v>0</v>
      </c>
      <c r="G72" s="38">
        <f t="shared" si="12"/>
        <v>0</v>
      </c>
      <c r="H72" s="38">
        <f t="shared" si="12"/>
        <v>0</v>
      </c>
      <c r="I72" s="38">
        <f t="shared" si="12"/>
        <v>0</v>
      </c>
      <c r="J72" s="38">
        <f t="shared" si="12"/>
        <v>0</v>
      </c>
      <c r="K72" s="38">
        <f t="shared" si="12"/>
        <v>0</v>
      </c>
      <c r="L72" s="38">
        <f t="shared" si="12"/>
        <v>0</v>
      </c>
      <c r="M72" s="39">
        <f t="shared" si="12"/>
        <v>0</v>
      </c>
      <c r="N72" s="353"/>
      <c r="O72" s="42">
        <f>SUM(O63:O71)</f>
        <v>0</v>
      </c>
    </row>
    <row r="73" spans="1:15" x14ac:dyDescent="0.2">
      <c r="A73" s="23"/>
      <c r="B73" s="23" t="s">
        <v>336</v>
      </c>
      <c r="C73" s="297"/>
      <c r="D73" s="32"/>
      <c r="E73" s="32"/>
      <c r="F73" s="32"/>
      <c r="G73" s="32"/>
      <c r="H73" s="32"/>
      <c r="I73" s="32"/>
      <c r="J73" s="32"/>
      <c r="K73" s="32"/>
      <c r="L73" s="32"/>
      <c r="M73" s="53"/>
      <c r="N73" s="7"/>
      <c r="O73" s="170"/>
    </row>
    <row r="74" spans="1:15" x14ac:dyDescent="0.2">
      <c r="A74" s="26" t="s">
        <v>496</v>
      </c>
      <c r="B74" s="206" t="s">
        <v>339</v>
      </c>
      <c r="C74" s="257"/>
      <c r="D74" s="145">
        <v>0</v>
      </c>
      <c r="E74" s="146">
        <v>0</v>
      </c>
      <c r="F74" s="147">
        <v>0</v>
      </c>
      <c r="G74" s="146">
        <v>0</v>
      </c>
      <c r="H74" s="147">
        <v>0</v>
      </c>
      <c r="I74" s="146">
        <v>0</v>
      </c>
      <c r="J74" s="147">
        <v>0</v>
      </c>
      <c r="K74" s="146">
        <v>0</v>
      </c>
      <c r="L74" s="147">
        <v>0</v>
      </c>
      <c r="M74" s="148">
        <v>0</v>
      </c>
      <c r="N74" s="7"/>
      <c r="O74" s="167">
        <f>SUM(D74:M74)</f>
        <v>0</v>
      </c>
    </row>
    <row r="75" spans="1:15" s="7" customFormat="1" ht="12.75" x14ac:dyDescent="0.2">
      <c r="A75" s="29" t="s">
        <v>497</v>
      </c>
      <c r="B75" s="205" t="s">
        <v>339</v>
      </c>
      <c r="C75" s="256"/>
      <c r="D75" s="149">
        <v>0</v>
      </c>
      <c r="E75" s="150">
        <v>0</v>
      </c>
      <c r="F75" s="151">
        <v>0</v>
      </c>
      <c r="G75" s="150">
        <v>0</v>
      </c>
      <c r="H75" s="151">
        <v>0</v>
      </c>
      <c r="I75" s="150">
        <v>0</v>
      </c>
      <c r="J75" s="151">
        <v>0</v>
      </c>
      <c r="K75" s="150">
        <v>0</v>
      </c>
      <c r="L75" s="151">
        <v>0</v>
      </c>
      <c r="M75" s="152">
        <v>0</v>
      </c>
      <c r="O75" s="168">
        <f>SUM(D75:M75)</f>
        <v>0</v>
      </c>
    </row>
    <row r="76" spans="1:15" x14ac:dyDescent="0.2">
      <c r="A76" s="29" t="s">
        <v>498</v>
      </c>
      <c r="B76" s="205" t="s">
        <v>339</v>
      </c>
      <c r="C76" s="256"/>
      <c r="D76" s="149">
        <v>0</v>
      </c>
      <c r="E76" s="150">
        <v>0</v>
      </c>
      <c r="F76" s="151">
        <v>0</v>
      </c>
      <c r="G76" s="150">
        <v>0</v>
      </c>
      <c r="H76" s="151">
        <v>0</v>
      </c>
      <c r="I76" s="150">
        <v>0</v>
      </c>
      <c r="J76" s="151">
        <v>0</v>
      </c>
      <c r="K76" s="150">
        <v>0</v>
      </c>
      <c r="L76" s="151">
        <v>0</v>
      </c>
      <c r="M76" s="152">
        <v>0</v>
      </c>
      <c r="N76" s="7"/>
      <c r="O76" s="168">
        <f>SUM(D76:M76)</f>
        <v>0</v>
      </c>
    </row>
    <row r="77" spans="1:15" x14ac:dyDescent="0.2">
      <c r="A77" s="29" t="s">
        <v>499</v>
      </c>
      <c r="B77" s="205" t="s">
        <v>339</v>
      </c>
      <c r="C77" s="256"/>
      <c r="D77" s="149">
        <v>0</v>
      </c>
      <c r="E77" s="150">
        <v>0</v>
      </c>
      <c r="F77" s="151">
        <v>0</v>
      </c>
      <c r="G77" s="150">
        <v>0</v>
      </c>
      <c r="H77" s="151">
        <v>0</v>
      </c>
      <c r="I77" s="150">
        <v>0</v>
      </c>
      <c r="J77" s="151">
        <v>0</v>
      </c>
      <c r="K77" s="150">
        <v>0</v>
      </c>
      <c r="L77" s="151">
        <v>0</v>
      </c>
      <c r="M77" s="152">
        <v>0</v>
      </c>
      <c r="N77" s="7"/>
      <c r="O77" s="168">
        <f>SUM(D77:M77)</f>
        <v>0</v>
      </c>
    </row>
    <row r="78" spans="1:15" x14ac:dyDescent="0.2">
      <c r="A78" s="29" t="s">
        <v>500</v>
      </c>
      <c r="B78" s="205" t="s">
        <v>339</v>
      </c>
      <c r="C78" s="256"/>
      <c r="D78" s="149">
        <v>0</v>
      </c>
      <c r="E78" s="150">
        <v>0</v>
      </c>
      <c r="F78" s="151">
        <v>0</v>
      </c>
      <c r="G78" s="150">
        <v>0</v>
      </c>
      <c r="H78" s="151">
        <v>0</v>
      </c>
      <c r="I78" s="150">
        <v>0</v>
      </c>
      <c r="J78" s="151">
        <v>0</v>
      </c>
      <c r="K78" s="150">
        <v>0</v>
      </c>
      <c r="L78" s="151">
        <v>0</v>
      </c>
      <c r="M78" s="152">
        <v>0</v>
      </c>
      <c r="N78" s="7"/>
      <c r="O78" s="168">
        <f>SUM(D78:M78)</f>
        <v>0</v>
      </c>
    </row>
    <row r="79" spans="1:15" x14ac:dyDescent="0.2">
      <c r="A79" s="25"/>
      <c r="B79" s="25"/>
      <c r="C79" s="429"/>
      <c r="D79" s="430"/>
      <c r="E79" s="431"/>
      <c r="F79" s="432"/>
      <c r="G79" s="431"/>
      <c r="H79" s="432"/>
      <c r="I79" s="431"/>
      <c r="J79" s="432"/>
      <c r="K79" s="431"/>
      <c r="L79" s="432"/>
      <c r="M79" s="433"/>
      <c r="N79" s="7"/>
      <c r="O79" s="168"/>
    </row>
    <row r="80" spans="1:15" ht="15" x14ac:dyDescent="0.25">
      <c r="A80" s="64" t="s">
        <v>341</v>
      </c>
      <c r="B80" s="64" t="s">
        <v>342</v>
      </c>
      <c r="C80" s="245"/>
      <c r="D80" s="37">
        <f>SUM(D74:D79)</f>
        <v>0</v>
      </c>
      <c r="E80" s="38">
        <f t="shared" ref="E80:M80" si="13">SUM(E74:E79)</f>
        <v>0</v>
      </c>
      <c r="F80" s="38">
        <f t="shared" si="13"/>
        <v>0</v>
      </c>
      <c r="G80" s="38">
        <f t="shared" si="13"/>
        <v>0</v>
      </c>
      <c r="H80" s="38">
        <f t="shared" si="13"/>
        <v>0</v>
      </c>
      <c r="I80" s="38">
        <f t="shared" si="13"/>
        <v>0</v>
      </c>
      <c r="J80" s="38">
        <f t="shared" si="13"/>
        <v>0</v>
      </c>
      <c r="K80" s="38">
        <f t="shared" si="13"/>
        <v>0</v>
      </c>
      <c r="L80" s="38">
        <f t="shared" si="13"/>
        <v>0</v>
      </c>
      <c r="M80" s="39">
        <f t="shared" si="13"/>
        <v>0</v>
      </c>
      <c r="N80" s="353"/>
      <c r="O80" s="42">
        <f>SUM(O74:O79)</f>
        <v>0</v>
      </c>
    </row>
    <row r="81" spans="1:15" ht="15" x14ac:dyDescent="0.25">
      <c r="A81" s="60" t="s">
        <v>344</v>
      </c>
      <c r="B81" s="60" t="s">
        <v>345</v>
      </c>
      <c r="C81" s="246"/>
      <c r="D81" s="58">
        <f>D61+D72+D80</f>
        <v>0</v>
      </c>
      <c r="E81" s="58">
        <f>E61+E72+E80</f>
        <v>0</v>
      </c>
      <c r="F81" s="58">
        <f t="shared" ref="F81:L81" si="14">F61+F72+F80</f>
        <v>0</v>
      </c>
      <c r="G81" s="58">
        <f t="shared" si="14"/>
        <v>0</v>
      </c>
      <c r="H81" s="58">
        <f t="shared" si="14"/>
        <v>0</v>
      </c>
      <c r="I81" s="58">
        <f t="shared" si="14"/>
        <v>0</v>
      </c>
      <c r="J81" s="58">
        <f t="shared" si="14"/>
        <v>0</v>
      </c>
      <c r="K81" s="58">
        <f t="shared" si="14"/>
        <v>0</v>
      </c>
      <c r="L81" s="58">
        <f t="shared" si="14"/>
        <v>0</v>
      </c>
      <c r="M81" s="40">
        <f>M61+M72+M80</f>
        <v>0</v>
      </c>
      <c r="N81" s="353"/>
      <c r="O81" s="42">
        <f>O61+O72+O80</f>
        <v>0</v>
      </c>
    </row>
    <row r="82" spans="1:15" ht="15.75" thickBot="1" x14ac:dyDescent="0.3">
      <c r="A82" s="61" t="s">
        <v>347</v>
      </c>
      <c r="B82" s="61" t="s">
        <v>348</v>
      </c>
      <c r="C82" s="247"/>
      <c r="D82" s="59">
        <f>D81</f>
        <v>0</v>
      </c>
      <c r="E82" s="43">
        <f t="shared" ref="E82:M82" si="15">D82+E81</f>
        <v>0</v>
      </c>
      <c r="F82" s="43">
        <f>E82+F81</f>
        <v>0</v>
      </c>
      <c r="G82" s="43">
        <f t="shared" si="15"/>
        <v>0</v>
      </c>
      <c r="H82" s="43">
        <f t="shared" si="15"/>
        <v>0</v>
      </c>
      <c r="I82" s="43">
        <f t="shared" si="15"/>
        <v>0</v>
      </c>
      <c r="J82" s="43">
        <f t="shared" si="15"/>
        <v>0</v>
      </c>
      <c r="K82" s="43">
        <f t="shared" si="15"/>
        <v>0</v>
      </c>
      <c r="L82" s="43">
        <f t="shared" si="15"/>
        <v>0</v>
      </c>
      <c r="M82" s="44">
        <f t="shared" si="15"/>
        <v>0</v>
      </c>
      <c r="N82" s="353"/>
      <c r="O82" s="41">
        <f>M82</f>
        <v>0</v>
      </c>
    </row>
    <row r="83" spans="1:15" ht="20.25" x14ac:dyDescent="0.2">
      <c r="A83" s="3"/>
      <c r="B83" s="3"/>
      <c r="C83" s="259"/>
      <c r="D83" s="775"/>
      <c r="E83" s="775"/>
      <c r="F83" s="775"/>
      <c r="G83" s="775"/>
      <c r="H83" s="1"/>
      <c r="I83" s="45"/>
      <c r="J83" s="47"/>
      <c r="K83" s="1"/>
      <c r="L83" s="1"/>
      <c r="M83" s="1"/>
      <c r="N83" s="1"/>
      <c r="O83" s="46"/>
    </row>
    <row r="84" spans="1:15" x14ac:dyDescent="0.2">
      <c r="A84" s="353"/>
      <c r="B84" s="353"/>
      <c r="C84" s="353"/>
      <c r="D84" s="353"/>
      <c r="E84" s="353"/>
      <c r="F84" s="353"/>
      <c r="G84" s="353"/>
      <c r="H84" s="353"/>
      <c r="I84" s="353"/>
      <c r="J84" s="353"/>
      <c r="K84" s="353"/>
      <c r="L84" s="353"/>
      <c r="M84" s="353"/>
      <c r="N84" s="353"/>
      <c r="O84" s="353"/>
    </row>
    <row r="85" spans="1:15" x14ac:dyDescent="0.2">
      <c r="A85" s="72"/>
      <c r="B85" s="72"/>
      <c r="C85" s="72"/>
      <c r="D85" s="353"/>
      <c r="E85" s="353"/>
      <c r="F85" s="353"/>
      <c r="G85" s="353"/>
      <c r="H85" s="353"/>
      <c r="I85" s="353"/>
      <c r="J85" s="353"/>
      <c r="K85" s="353"/>
      <c r="L85" s="353"/>
      <c r="M85" s="353"/>
      <c r="N85" s="353"/>
      <c r="O85" s="353"/>
    </row>
    <row r="86" spans="1:15" x14ac:dyDescent="0.2">
      <c r="A86" s="72"/>
      <c r="B86" s="72"/>
      <c r="C86" s="72"/>
      <c r="D86" s="353"/>
      <c r="E86" s="353"/>
      <c r="F86" s="353"/>
      <c r="G86" s="353"/>
      <c r="H86" s="353"/>
      <c r="I86" s="353"/>
      <c r="J86" s="353"/>
      <c r="K86" s="353"/>
      <c r="L86" s="353"/>
      <c r="M86" s="353"/>
      <c r="N86" s="353"/>
      <c r="O86" s="353"/>
    </row>
    <row r="87" spans="1:15" x14ac:dyDescent="0.2">
      <c r="A87" s="353"/>
      <c r="B87" s="353"/>
      <c r="C87" s="353"/>
      <c r="D87" s="353"/>
      <c r="E87" s="353"/>
      <c r="F87" s="353"/>
      <c r="G87" s="353"/>
      <c r="H87" s="353"/>
      <c r="I87" s="353"/>
      <c r="J87" s="353"/>
      <c r="K87" s="353"/>
      <c r="L87" s="353"/>
      <c r="M87" s="353"/>
      <c r="N87" s="353"/>
      <c r="O87" s="353"/>
    </row>
    <row r="88" spans="1:15" x14ac:dyDescent="0.2">
      <c r="A88" s="353"/>
      <c r="B88" s="353"/>
      <c r="C88" s="353"/>
      <c r="D88" s="353"/>
      <c r="E88" s="353"/>
      <c r="F88" s="353"/>
      <c r="G88" s="353"/>
      <c r="H88" s="353"/>
      <c r="I88" s="353"/>
      <c r="J88" s="353"/>
      <c r="K88" s="353"/>
      <c r="L88" s="353"/>
      <c r="M88" s="353"/>
      <c r="N88" s="353"/>
      <c r="O88" s="353"/>
    </row>
    <row r="89" spans="1:15" x14ac:dyDescent="0.2">
      <c r="A89" s="353"/>
      <c r="B89" s="353"/>
      <c r="C89" s="353"/>
      <c r="D89" s="353"/>
      <c r="E89" s="353"/>
      <c r="F89" s="353"/>
      <c r="G89" s="353"/>
      <c r="H89" s="353"/>
      <c r="I89" s="353"/>
      <c r="J89" s="353"/>
      <c r="K89" s="353"/>
      <c r="L89" s="353"/>
      <c r="M89" s="353"/>
      <c r="N89" s="353"/>
      <c r="O89" s="353"/>
    </row>
    <row r="90" spans="1:15" x14ac:dyDescent="0.2">
      <c r="A90" s="353"/>
      <c r="B90" s="353"/>
      <c r="C90" s="353"/>
      <c r="D90" s="353"/>
      <c r="E90" s="353"/>
      <c r="F90" s="353"/>
      <c r="G90" s="353"/>
      <c r="H90" s="353"/>
      <c r="I90" s="353"/>
      <c r="J90" s="353"/>
      <c r="K90" s="353"/>
      <c r="L90" s="353"/>
      <c r="M90" s="353"/>
      <c r="N90" s="353"/>
      <c r="O90" s="353"/>
    </row>
    <row r="91" spans="1:15" x14ac:dyDescent="0.2">
      <c r="A91" s="353"/>
      <c r="B91" s="353"/>
      <c r="C91" s="353"/>
      <c r="D91" s="353"/>
      <c r="E91" s="353"/>
      <c r="F91" s="353"/>
      <c r="G91" s="353"/>
      <c r="H91" s="353"/>
      <c r="I91" s="353"/>
      <c r="J91" s="353"/>
      <c r="K91" s="353"/>
      <c r="L91" s="353"/>
      <c r="M91" s="353"/>
      <c r="N91" s="353"/>
      <c r="O91" s="353"/>
    </row>
    <row r="92" spans="1:15" x14ac:dyDescent="0.2">
      <c r="A92" s="7"/>
      <c r="B92" s="7"/>
      <c r="C92" s="7"/>
      <c r="D92" s="7"/>
      <c r="E92" s="7"/>
      <c r="F92" s="7"/>
      <c r="G92" s="7"/>
      <c r="H92" s="7"/>
      <c r="I92" s="7"/>
      <c r="J92" s="7"/>
      <c r="K92" s="7"/>
      <c r="L92" s="7"/>
      <c r="M92" s="7"/>
      <c r="N92" s="7"/>
      <c r="O92" s="7"/>
    </row>
    <row r="93" spans="1:15" ht="15" x14ac:dyDescent="0.25">
      <c r="A93" s="353"/>
      <c r="B93" s="353"/>
      <c r="C93" s="353"/>
      <c r="D93" s="9"/>
      <c r="E93" s="9"/>
      <c r="F93" s="9"/>
      <c r="G93" s="9"/>
      <c r="H93" s="9"/>
      <c r="I93" s="9"/>
      <c r="J93" s="9"/>
      <c r="K93" s="9"/>
      <c r="L93" s="9"/>
      <c r="M93" s="9"/>
      <c r="N93" s="353"/>
      <c r="O93" s="769"/>
    </row>
    <row r="94" spans="1:15" x14ac:dyDescent="0.2">
      <c r="A94" s="353"/>
      <c r="B94" s="353"/>
      <c r="C94" s="353"/>
      <c r="D94" s="775"/>
      <c r="E94" s="353"/>
      <c r="F94" s="353"/>
      <c r="G94" s="353"/>
      <c r="H94" s="353"/>
      <c r="I94" s="353"/>
      <c r="J94" s="353"/>
      <c r="K94" s="353"/>
      <c r="L94" s="353"/>
      <c r="M94" s="353"/>
      <c r="N94" s="353"/>
      <c r="O94" s="769"/>
    </row>
  </sheetData>
  <sheetProtection algorithmName="SHA-512" hashValue="dCCEVny2zE0EF3GUu2Qdczp+tL6rvoSeEE3AkcBvg3IF+QBTmIjkS92RxGL69NJ4xjhPYwf8Fbndqiq/9WVmcw==" saltValue="Am0F9eUs8JpFYE6j78y+VA==" spinCount="100000" sheet="1" objects="1" scenarios="1"/>
  <customSheetViews>
    <customSheetView guid="{7AC71C8E-3F0A-447A-859A-02DD2BAED197}" scale="75" showGridLines="0" fitToPage="1" showRuler="0">
      <selection activeCell="C10" sqref="C10"/>
      <colBreaks count="1" manualBreakCount="1">
        <brk id="1" max="78" man="1"/>
      </colBreaks>
      <pageMargins left="0" right="0" top="0" bottom="0" header="0" footer="0"/>
      <pageSetup paperSize="5" scale="76" fitToHeight="0" orientation="landscape" r:id="rId1"/>
      <headerFooter alignWithMargins="0">
        <oddHeader>&amp;L&amp;10&lt;Agency name&gt; &amp;C&amp;"Arial,Bold"&amp;A&amp;R&amp;10&lt;Project Name&gt;</oddHeader>
        <oddFooter>&amp;L&amp;F&amp;CPage &amp;P of &amp;N&amp;R&amp;D &amp;T</oddFooter>
      </headerFooter>
    </customSheetView>
    <customSheetView guid="{4F1DA828-56A9-4F85-92B4-9F65C862495B}" scale="70" showGridLines="0" fitToPage="1">
      <pane ySplit="2" topLeftCell="A45" activePane="bottomLeft" state="frozen"/>
      <selection pane="bottomLeft" activeCell="H16" sqref="H16"/>
      <rowBreaks count="1" manualBreakCount="1">
        <brk id="42" max="14" man="1"/>
      </rowBreaks>
      <colBreaks count="1" manualBreakCount="1">
        <brk id="1" max="78" man="1"/>
      </colBreaks>
      <pageMargins left="0" right="0" top="0" bottom="0" header="0" footer="0"/>
      <pageSetup paperSize="5" scale="70"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mergeCells count="2">
    <mergeCell ref="C4:C5"/>
    <mergeCell ref="C21:C22"/>
  </mergeCells>
  <phoneticPr fontId="0" type="noConversion"/>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rowBreaks count="1" manualBreakCount="1">
    <brk id="47" max="14" man="1"/>
  </rowBreaks>
  <colBreaks count="1" manualBreakCount="1">
    <brk id="1" max="78" man="1"/>
  </colBreaks>
  <ignoredErrors>
    <ignoredError sqref="D23:M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9"/>
  </sheetPr>
  <dimension ref="A1:L76"/>
  <sheetViews>
    <sheetView showGridLines="0" zoomScaleNormal="100" zoomScaleSheetLayoutView="75" workbookViewId="0">
      <pane ySplit="4" topLeftCell="A5" activePane="bottomLeft" state="frozen"/>
      <selection activeCell="E19" sqref="E19"/>
      <selection pane="bottomLeft" activeCell="C50" sqref="C50"/>
    </sheetView>
  </sheetViews>
  <sheetFormatPr defaultColWidth="9" defaultRowHeight="14.25" x14ac:dyDescent="0.2"/>
  <cols>
    <col min="1" max="1" width="5.125" style="70" customWidth="1"/>
    <col min="2" max="2" width="75.875" style="5" customWidth="1"/>
    <col min="3" max="3" width="6.5" style="5" customWidth="1"/>
    <col min="4" max="7" width="4.625" style="5" hidden="1" customWidth="1"/>
    <col min="8" max="8" width="72.625" style="5" customWidth="1"/>
    <col min="9" max="16384" width="9" style="5"/>
  </cols>
  <sheetData>
    <row r="1" spans="1:12" s="1" customFormat="1" ht="31.5" customHeight="1" x14ac:dyDescent="0.2">
      <c r="A1" s="3" t="s">
        <v>11</v>
      </c>
      <c r="B1" s="353"/>
      <c r="C1" s="353"/>
      <c r="D1" s="353"/>
      <c r="E1" s="353"/>
      <c r="F1" s="353"/>
      <c r="G1" s="353"/>
      <c r="H1" s="353"/>
      <c r="K1" s="353"/>
      <c r="L1" s="769"/>
    </row>
    <row r="2" spans="1:12" ht="23.25" customHeight="1" x14ac:dyDescent="0.2">
      <c r="A2" s="892" t="s">
        <v>501</v>
      </c>
      <c r="B2" s="893"/>
      <c r="C2" s="893"/>
      <c r="D2" s="893"/>
      <c r="E2" s="893"/>
      <c r="F2" s="893"/>
      <c r="G2" s="893"/>
      <c r="H2" s="894"/>
      <c r="I2" s="353"/>
      <c r="J2" s="353"/>
      <c r="K2" s="353"/>
      <c r="L2" s="353"/>
    </row>
    <row r="3" spans="1:12" ht="192.75" customHeight="1" x14ac:dyDescent="0.2">
      <c r="A3" s="895" t="s">
        <v>502</v>
      </c>
      <c r="B3" s="896"/>
      <c r="C3" s="896"/>
      <c r="D3" s="896"/>
      <c r="E3" s="896"/>
      <c r="F3" s="896"/>
      <c r="G3" s="896"/>
      <c r="H3" s="897"/>
      <c r="I3" s="353"/>
      <c r="J3" s="353"/>
      <c r="K3" s="353"/>
      <c r="L3" s="353"/>
    </row>
    <row r="4" spans="1:12" s="120" customFormat="1" ht="34.5" customHeight="1" x14ac:dyDescent="0.2">
      <c r="A4" s="111" t="s">
        <v>503</v>
      </c>
      <c r="B4" s="111" t="s">
        <v>504</v>
      </c>
      <c r="C4" s="111" t="s">
        <v>505</v>
      </c>
      <c r="D4" s="112"/>
      <c r="E4" s="113"/>
      <c r="F4" s="113"/>
      <c r="G4" s="113"/>
      <c r="H4" s="111" t="s">
        <v>506</v>
      </c>
      <c r="I4" s="776"/>
      <c r="J4" s="776"/>
      <c r="K4" s="776"/>
      <c r="L4" s="776"/>
    </row>
    <row r="5" spans="1:12" s="120" customFormat="1" ht="25.5" customHeight="1" x14ac:dyDescent="0.2">
      <c r="A5" s="889" t="s">
        <v>507</v>
      </c>
      <c r="B5" s="890"/>
      <c r="C5" s="890"/>
      <c r="D5" s="890"/>
      <c r="E5" s="890"/>
      <c r="F5" s="890"/>
      <c r="G5" s="890"/>
      <c r="H5" s="891"/>
      <c r="I5" s="776" t="s">
        <v>508</v>
      </c>
      <c r="J5" s="776"/>
      <c r="K5" s="776"/>
      <c r="L5" s="776"/>
    </row>
    <row r="6" spans="1:12" ht="25.5" x14ac:dyDescent="0.2">
      <c r="A6" s="188" t="s">
        <v>509</v>
      </c>
      <c r="B6" s="189" t="s">
        <v>510</v>
      </c>
      <c r="C6" s="190" t="s">
        <v>511</v>
      </c>
      <c r="D6" s="191" t="s">
        <v>511</v>
      </c>
      <c r="E6" s="191">
        <v>1</v>
      </c>
      <c r="F6" s="191">
        <v>3</v>
      </c>
      <c r="G6" s="191">
        <v>5</v>
      </c>
      <c r="H6" s="192"/>
      <c r="I6" s="353"/>
      <c r="J6" s="353"/>
      <c r="K6" s="353"/>
      <c r="L6" s="353"/>
    </row>
    <row r="7" spans="1:12" ht="25.5" x14ac:dyDescent="0.2">
      <c r="A7" s="188" t="s">
        <v>512</v>
      </c>
      <c r="B7" s="189" t="s">
        <v>513</v>
      </c>
      <c r="C7" s="190" t="s">
        <v>511</v>
      </c>
      <c r="D7" s="191" t="s">
        <v>511</v>
      </c>
      <c r="E7" s="191">
        <v>1</v>
      </c>
      <c r="F7" s="191">
        <v>3</v>
      </c>
      <c r="G7" s="191">
        <v>5</v>
      </c>
      <c r="H7" s="192"/>
      <c r="I7" s="353"/>
      <c r="J7" s="353"/>
      <c r="K7" s="353"/>
      <c r="L7" s="353"/>
    </row>
    <row r="8" spans="1:12" ht="25.5" x14ac:dyDescent="0.2">
      <c r="A8" s="188" t="s">
        <v>514</v>
      </c>
      <c r="B8" s="189" t="s">
        <v>515</v>
      </c>
      <c r="C8" s="190" t="s">
        <v>511</v>
      </c>
      <c r="D8" s="191" t="s">
        <v>511</v>
      </c>
      <c r="E8" s="191">
        <v>1</v>
      </c>
      <c r="F8" s="191">
        <v>3</v>
      </c>
      <c r="G8" s="191">
        <v>5</v>
      </c>
      <c r="H8" s="192"/>
      <c r="I8" s="353"/>
      <c r="J8" s="353"/>
      <c r="K8" s="353"/>
      <c r="L8" s="353"/>
    </row>
    <row r="9" spans="1:12" x14ac:dyDescent="0.2">
      <c r="A9" s="188" t="s">
        <v>516</v>
      </c>
      <c r="B9" s="189" t="s">
        <v>517</v>
      </c>
      <c r="C9" s="190" t="s">
        <v>511</v>
      </c>
      <c r="D9" s="191" t="s">
        <v>511</v>
      </c>
      <c r="E9" s="191">
        <v>1</v>
      </c>
      <c r="F9" s="191">
        <v>3</v>
      </c>
      <c r="G9" s="191">
        <v>5</v>
      </c>
      <c r="H9" s="192"/>
      <c r="I9" s="353"/>
      <c r="J9" s="353"/>
      <c r="K9" s="353"/>
      <c r="L9" s="353"/>
    </row>
    <row r="10" spans="1:12" ht="25.5" x14ac:dyDescent="0.2">
      <c r="A10" s="188" t="s">
        <v>518</v>
      </c>
      <c r="B10" s="189" t="s">
        <v>519</v>
      </c>
      <c r="C10" s="190" t="s">
        <v>511</v>
      </c>
      <c r="D10" s="191" t="s">
        <v>511</v>
      </c>
      <c r="E10" s="191">
        <v>1</v>
      </c>
      <c r="F10" s="191">
        <v>3</v>
      </c>
      <c r="G10" s="191">
        <v>5</v>
      </c>
      <c r="H10" s="192"/>
      <c r="I10" s="353"/>
      <c r="J10" s="353"/>
      <c r="K10" s="353"/>
      <c r="L10" s="353"/>
    </row>
    <row r="11" spans="1:12" ht="25.5" x14ac:dyDescent="0.2">
      <c r="A11" s="188" t="s">
        <v>520</v>
      </c>
      <c r="B11" s="189" t="s">
        <v>521</v>
      </c>
      <c r="C11" s="190" t="s">
        <v>511</v>
      </c>
      <c r="D11" s="191" t="s">
        <v>511</v>
      </c>
      <c r="E11" s="191">
        <v>1</v>
      </c>
      <c r="F11" s="191">
        <v>3</v>
      </c>
      <c r="G11" s="191">
        <v>5</v>
      </c>
      <c r="H11" s="192"/>
      <c r="I11" s="353"/>
      <c r="J11" s="353"/>
      <c r="K11" s="353"/>
      <c r="L11" s="353"/>
    </row>
    <row r="12" spans="1:12" ht="25.5" x14ac:dyDescent="0.2">
      <c r="A12" s="188" t="s">
        <v>522</v>
      </c>
      <c r="B12" s="189" t="s">
        <v>523</v>
      </c>
      <c r="C12" s="190" t="s">
        <v>511</v>
      </c>
      <c r="D12" s="191" t="s">
        <v>511</v>
      </c>
      <c r="E12" s="191">
        <v>1</v>
      </c>
      <c r="F12" s="191">
        <v>3</v>
      </c>
      <c r="G12" s="191">
        <v>5</v>
      </c>
      <c r="H12" s="192"/>
      <c r="I12" s="353"/>
      <c r="J12" s="353"/>
      <c r="K12" s="353"/>
      <c r="L12" s="353"/>
    </row>
    <row r="13" spans="1:12" s="120" customFormat="1" x14ac:dyDescent="0.2">
      <c r="A13" s="196"/>
      <c r="B13" s="197"/>
      <c r="C13" s="198"/>
      <c r="D13" s="204" t="s">
        <v>511</v>
      </c>
      <c r="E13" s="204">
        <v>1</v>
      </c>
      <c r="F13" s="204">
        <v>3</v>
      </c>
      <c r="G13" s="204">
        <v>5</v>
      </c>
      <c r="H13" s="197"/>
      <c r="I13" s="776"/>
      <c r="J13" s="776"/>
      <c r="K13" s="776"/>
      <c r="L13" s="776"/>
    </row>
    <row r="14" spans="1:12" s="120" customFormat="1" ht="25.5" customHeight="1" x14ac:dyDescent="0.25">
      <c r="A14" s="137"/>
      <c r="B14" s="94" t="s">
        <v>524</v>
      </c>
      <c r="C14" s="95">
        <f>SUM(C6:C13)</f>
        <v>0</v>
      </c>
      <c r="D14" s="95"/>
      <c r="E14" s="96"/>
      <c r="F14" s="96"/>
      <c r="G14" s="96"/>
      <c r="H14" s="95"/>
      <c r="I14" s="776"/>
      <c r="J14" s="776"/>
      <c r="K14" s="776"/>
      <c r="L14" s="776"/>
    </row>
    <row r="15" spans="1:12" s="120" customFormat="1" ht="27.75" customHeight="1" x14ac:dyDescent="0.2">
      <c r="A15" s="889" t="s">
        <v>525</v>
      </c>
      <c r="B15" s="890"/>
      <c r="C15" s="890"/>
      <c r="D15" s="890"/>
      <c r="E15" s="890"/>
      <c r="F15" s="890"/>
      <c r="G15" s="890"/>
      <c r="H15" s="891"/>
      <c r="I15" s="776"/>
      <c r="J15" s="776"/>
      <c r="K15" s="776"/>
      <c r="L15" s="776"/>
    </row>
    <row r="16" spans="1:12" ht="25.5" x14ac:dyDescent="0.2">
      <c r="A16" s="188" t="s">
        <v>526</v>
      </c>
      <c r="B16" s="189" t="s">
        <v>527</v>
      </c>
      <c r="C16" s="190" t="s">
        <v>511</v>
      </c>
      <c r="D16" s="191" t="s">
        <v>511</v>
      </c>
      <c r="E16" s="191">
        <v>1</v>
      </c>
      <c r="F16" s="191">
        <v>3</v>
      </c>
      <c r="G16" s="191">
        <v>5</v>
      </c>
      <c r="H16" s="192"/>
      <c r="I16" s="353"/>
      <c r="J16" s="353"/>
      <c r="K16" s="353"/>
      <c r="L16" s="353"/>
    </row>
    <row r="17" spans="1:8" ht="25.5" x14ac:dyDescent="0.2">
      <c r="A17" s="188" t="s">
        <v>528</v>
      </c>
      <c r="B17" s="189" t="s">
        <v>529</v>
      </c>
      <c r="C17" s="190" t="s">
        <v>511</v>
      </c>
      <c r="D17" s="191" t="s">
        <v>511</v>
      </c>
      <c r="E17" s="191">
        <v>1</v>
      </c>
      <c r="F17" s="191">
        <v>3</v>
      </c>
      <c r="G17" s="191">
        <v>5</v>
      </c>
      <c r="H17" s="192"/>
    </row>
    <row r="18" spans="1:8" ht="25.5" x14ac:dyDescent="0.2">
      <c r="A18" s="188" t="s">
        <v>530</v>
      </c>
      <c r="B18" s="189" t="s">
        <v>531</v>
      </c>
      <c r="C18" s="190" t="s">
        <v>511</v>
      </c>
      <c r="D18" s="191" t="s">
        <v>511</v>
      </c>
      <c r="E18" s="191">
        <v>1</v>
      </c>
      <c r="F18" s="191">
        <v>3</v>
      </c>
      <c r="G18" s="191">
        <v>5</v>
      </c>
      <c r="H18" s="192"/>
    </row>
    <row r="19" spans="1:8" x14ac:dyDescent="0.2">
      <c r="A19" s="188" t="s">
        <v>532</v>
      </c>
      <c r="B19" s="189" t="s">
        <v>533</v>
      </c>
      <c r="C19" s="190" t="s">
        <v>511</v>
      </c>
      <c r="D19" s="191" t="s">
        <v>511</v>
      </c>
      <c r="E19" s="191">
        <v>1</v>
      </c>
      <c r="F19" s="191">
        <v>3</v>
      </c>
      <c r="G19" s="191">
        <v>5</v>
      </c>
      <c r="H19" s="192"/>
    </row>
    <row r="20" spans="1:8" ht="25.5" x14ac:dyDescent="0.2">
      <c r="A20" s="188" t="s">
        <v>534</v>
      </c>
      <c r="B20" s="189" t="s">
        <v>535</v>
      </c>
      <c r="C20" s="190" t="s">
        <v>511</v>
      </c>
      <c r="D20" s="191" t="s">
        <v>511</v>
      </c>
      <c r="E20" s="191">
        <v>1</v>
      </c>
      <c r="F20" s="191">
        <v>3</v>
      </c>
      <c r="G20" s="191">
        <v>5</v>
      </c>
      <c r="H20" s="192"/>
    </row>
    <row r="21" spans="1:8" x14ac:dyDescent="0.2">
      <c r="A21" s="188" t="s">
        <v>536</v>
      </c>
      <c r="B21" s="189" t="s">
        <v>537</v>
      </c>
      <c r="C21" s="190" t="s">
        <v>511</v>
      </c>
      <c r="D21" s="191" t="s">
        <v>511</v>
      </c>
      <c r="E21" s="191">
        <v>1</v>
      </c>
      <c r="F21" s="191">
        <v>3</v>
      </c>
      <c r="G21" s="191">
        <v>5</v>
      </c>
      <c r="H21" s="192"/>
    </row>
    <row r="22" spans="1:8" ht="23.25" customHeight="1" x14ac:dyDescent="0.2">
      <c r="A22" s="188" t="s">
        <v>538</v>
      </c>
      <c r="B22" s="189" t="s">
        <v>539</v>
      </c>
      <c r="C22" s="190" t="s">
        <v>511</v>
      </c>
      <c r="D22" s="191" t="s">
        <v>511</v>
      </c>
      <c r="E22" s="191">
        <v>1</v>
      </c>
      <c r="F22" s="191">
        <v>3</v>
      </c>
      <c r="G22" s="191">
        <v>5</v>
      </c>
      <c r="H22" s="192"/>
    </row>
    <row r="23" spans="1:8" ht="25.5" x14ac:dyDescent="0.2">
      <c r="A23" s="188" t="s">
        <v>540</v>
      </c>
      <c r="B23" s="189" t="s">
        <v>541</v>
      </c>
      <c r="C23" s="190" t="s">
        <v>511</v>
      </c>
      <c r="D23" s="191" t="s">
        <v>511</v>
      </c>
      <c r="E23" s="191">
        <v>1</v>
      </c>
      <c r="F23" s="191">
        <v>3</v>
      </c>
      <c r="G23" s="191">
        <v>5</v>
      </c>
      <c r="H23" s="192"/>
    </row>
    <row r="24" spans="1:8" ht="25.5" x14ac:dyDescent="0.2">
      <c r="A24" s="188" t="s">
        <v>542</v>
      </c>
      <c r="B24" s="189" t="s">
        <v>543</v>
      </c>
      <c r="C24" s="190" t="s">
        <v>511</v>
      </c>
      <c r="D24" s="191" t="s">
        <v>511</v>
      </c>
      <c r="E24" s="191">
        <v>1</v>
      </c>
      <c r="F24" s="191">
        <v>3</v>
      </c>
      <c r="G24" s="191">
        <v>5</v>
      </c>
      <c r="H24" s="192"/>
    </row>
    <row r="25" spans="1:8" s="120" customFormat="1" ht="18" customHeight="1" x14ac:dyDescent="0.2">
      <c r="A25" s="201"/>
      <c r="B25" s="202"/>
      <c r="C25" s="203"/>
      <c r="D25" s="199"/>
      <c r="E25" s="200"/>
      <c r="F25" s="200"/>
      <c r="G25" s="200"/>
      <c r="H25" s="199"/>
    </row>
    <row r="26" spans="1:8" s="120" customFormat="1" ht="25.5" customHeight="1" x14ac:dyDescent="0.25">
      <c r="A26" s="137"/>
      <c r="B26" s="94" t="s">
        <v>544</v>
      </c>
      <c r="C26" s="95">
        <f>SUM(C16:C25)</f>
        <v>0</v>
      </c>
      <c r="D26" s="95"/>
      <c r="E26" s="96"/>
      <c r="F26" s="96"/>
      <c r="G26" s="96"/>
      <c r="H26" s="95"/>
    </row>
    <row r="27" spans="1:8" s="120" customFormat="1" ht="25.5" customHeight="1" x14ac:dyDescent="0.2">
      <c r="A27" s="889" t="s">
        <v>545</v>
      </c>
      <c r="B27" s="890"/>
      <c r="C27" s="890"/>
      <c r="D27" s="890"/>
      <c r="E27" s="890"/>
      <c r="F27" s="890"/>
      <c r="G27" s="890"/>
      <c r="H27" s="891"/>
    </row>
    <row r="28" spans="1:8" ht="18.75" customHeight="1" x14ac:dyDescent="0.2">
      <c r="A28" s="193" t="s">
        <v>546</v>
      </c>
      <c r="B28" s="194"/>
      <c r="C28" s="189"/>
      <c r="D28" s="195"/>
      <c r="E28" s="196"/>
      <c r="F28" s="196"/>
      <c r="G28" s="196"/>
      <c r="H28" s="192"/>
    </row>
    <row r="29" spans="1:8" x14ac:dyDescent="0.2">
      <c r="A29" s="188" t="s">
        <v>547</v>
      </c>
      <c r="B29" s="189" t="s">
        <v>548</v>
      </c>
      <c r="C29" s="190" t="s">
        <v>511</v>
      </c>
      <c r="D29" s="191" t="s">
        <v>511</v>
      </c>
      <c r="E29" s="191">
        <v>1</v>
      </c>
      <c r="F29" s="191">
        <v>3</v>
      </c>
      <c r="G29" s="191">
        <v>5</v>
      </c>
      <c r="H29" s="192"/>
    </row>
    <row r="30" spans="1:8" x14ac:dyDescent="0.2">
      <c r="A30" s="188" t="s">
        <v>549</v>
      </c>
      <c r="B30" s="189" t="s">
        <v>550</v>
      </c>
      <c r="C30" s="190" t="s">
        <v>511</v>
      </c>
      <c r="D30" s="191" t="s">
        <v>511</v>
      </c>
      <c r="E30" s="191">
        <v>1</v>
      </c>
      <c r="F30" s="191">
        <v>3</v>
      </c>
      <c r="G30" s="191">
        <v>5</v>
      </c>
      <c r="H30" s="192"/>
    </row>
    <row r="31" spans="1:8" ht="25.5" x14ac:dyDescent="0.2">
      <c r="A31" s="188" t="s">
        <v>551</v>
      </c>
      <c r="B31" s="189" t="s">
        <v>552</v>
      </c>
      <c r="C31" s="190" t="s">
        <v>511</v>
      </c>
      <c r="D31" s="191" t="s">
        <v>511</v>
      </c>
      <c r="E31" s="191">
        <v>1</v>
      </c>
      <c r="F31" s="191">
        <v>3</v>
      </c>
      <c r="G31" s="191">
        <v>5</v>
      </c>
      <c r="H31" s="192"/>
    </row>
    <row r="32" spans="1:8" x14ac:dyDescent="0.2">
      <c r="A32" s="188" t="s">
        <v>553</v>
      </c>
      <c r="B32" s="189" t="s">
        <v>554</v>
      </c>
      <c r="C32" s="190" t="s">
        <v>511</v>
      </c>
      <c r="D32" s="191" t="s">
        <v>511</v>
      </c>
      <c r="E32" s="191">
        <v>1</v>
      </c>
      <c r="F32" s="191">
        <v>3</v>
      </c>
      <c r="G32" s="191">
        <v>5</v>
      </c>
      <c r="H32" s="192"/>
    </row>
    <row r="33" spans="1:8" ht="13.5" customHeight="1" x14ac:dyDescent="0.2">
      <c r="A33" s="188" t="s">
        <v>555</v>
      </c>
      <c r="B33" s="189" t="s">
        <v>556</v>
      </c>
      <c r="C33" s="190" t="s">
        <v>511</v>
      </c>
      <c r="D33" s="191" t="s">
        <v>511</v>
      </c>
      <c r="E33" s="191">
        <v>1</v>
      </c>
      <c r="F33" s="191">
        <v>3</v>
      </c>
      <c r="G33" s="191">
        <v>5</v>
      </c>
      <c r="H33" s="192"/>
    </row>
    <row r="34" spans="1:8" ht="25.5" x14ac:dyDescent="0.2">
      <c r="A34" s="188" t="s">
        <v>557</v>
      </c>
      <c r="B34" s="189" t="s">
        <v>558</v>
      </c>
      <c r="C34" s="190" t="s">
        <v>511</v>
      </c>
      <c r="D34" s="191" t="s">
        <v>511</v>
      </c>
      <c r="E34" s="191">
        <v>1</v>
      </c>
      <c r="F34" s="191">
        <v>3</v>
      </c>
      <c r="G34" s="191">
        <v>5</v>
      </c>
      <c r="H34" s="192"/>
    </row>
    <row r="35" spans="1:8" x14ac:dyDescent="0.2">
      <c r="A35" s="188" t="s">
        <v>559</v>
      </c>
      <c r="B35" s="189" t="s">
        <v>560</v>
      </c>
      <c r="C35" s="190" t="s">
        <v>511</v>
      </c>
      <c r="D35" s="191" t="s">
        <v>511</v>
      </c>
      <c r="E35" s="191">
        <v>1</v>
      </c>
      <c r="F35" s="191">
        <v>3</v>
      </c>
      <c r="G35" s="191">
        <v>5</v>
      </c>
      <c r="H35" s="192"/>
    </row>
    <row r="36" spans="1:8" s="120" customFormat="1" x14ac:dyDescent="0.2">
      <c r="A36" s="188"/>
      <c r="B36" s="197"/>
      <c r="C36" s="198"/>
      <c r="D36" s="199"/>
      <c r="E36" s="200"/>
      <c r="F36" s="200"/>
      <c r="G36" s="200"/>
      <c r="H36" s="197"/>
    </row>
    <row r="37" spans="1:8" s="120" customFormat="1" ht="25.5" customHeight="1" x14ac:dyDescent="0.25">
      <c r="A37" s="137"/>
      <c r="B37" s="94" t="s">
        <v>561</v>
      </c>
      <c r="C37" s="95">
        <f>SUM(C29:C36)</f>
        <v>0</v>
      </c>
      <c r="D37" s="95"/>
      <c r="E37" s="96"/>
      <c r="F37" s="96"/>
      <c r="G37" s="96"/>
      <c r="H37" s="95"/>
    </row>
    <row r="38" spans="1:8" s="120" customFormat="1" ht="25.5" customHeight="1" x14ac:dyDescent="0.2">
      <c r="A38" s="889" t="s">
        <v>562</v>
      </c>
      <c r="B38" s="890"/>
      <c r="C38" s="890"/>
      <c r="D38" s="890"/>
      <c r="E38" s="890"/>
      <c r="F38" s="890"/>
      <c r="G38" s="890"/>
      <c r="H38" s="891"/>
    </row>
    <row r="39" spans="1:8" ht="25.5" x14ac:dyDescent="0.2">
      <c r="A39" s="188" t="s">
        <v>563</v>
      </c>
      <c r="B39" s="189" t="s">
        <v>564</v>
      </c>
      <c r="C39" s="190" t="s">
        <v>511</v>
      </c>
      <c r="D39" s="191" t="s">
        <v>511</v>
      </c>
      <c r="E39" s="191">
        <v>1</v>
      </c>
      <c r="F39" s="191">
        <v>3</v>
      </c>
      <c r="G39" s="191">
        <v>5</v>
      </c>
      <c r="H39" s="192"/>
    </row>
    <row r="40" spans="1:8" ht="28.5" customHeight="1" x14ac:dyDescent="0.2">
      <c r="A40" s="188" t="s">
        <v>565</v>
      </c>
      <c r="B40" s="189" t="s">
        <v>566</v>
      </c>
      <c r="C40" s="190" t="s">
        <v>511</v>
      </c>
      <c r="D40" s="191" t="s">
        <v>511</v>
      </c>
      <c r="E40" s="191">
        <v>1</v>
      </c>
      <c r="F40" s="191">
        <v>3</v>
      </c>
      <c r="G40" s="191">
        <v>5</v>
      </c>
      <c r="H40" s="192"/>
    </row>
    <row r="41" spans="1:8" ht="25.5" x14ac:dyDescent="0.2">
      <c r="A41" s="188" t="s">
        <v>567</v>
      </c>
      <c r="B41" s="189" t="s">
        <v>568</v>
      </c>
      <c r="C41" s="190" t="s">
        <v>511</v>
      </c>
      <c r="D41" s="191" t="s">
        <v>511</v>
      </c>
      <c r="E41" s="191">
        <v>1</v>
      </c>
      <c r="F41" s="191">
        <v>3</v>
      </c>
      <c r="G41" s="191">
        <v>5</v>
      </c>
      <c r="H41" s="192"/>
    </row>
    <row r="42" spans="1:8" ht="28.5" customHeight="1" x14ac:dyDescent="0.2">
      <c r="A42" s="188" t="s">
        <v>569</v>
      </c>
      <c r="B42" s="189" t="s">
        <v>570</v>
      </c>
      <c r="C42" s="190" t="s">
        <v>511</v>
      </c>
      <c r="D42" s="191" t="s">
        <v>511</v>
      </c>
      <c r="E42" s="191">
        <v>1</v>
      </c>
      <c r="F42" s="191">
        <v>3</v>
      </c>
      <c r="G42" s="191">
        <v>5</v>
      </c>
      <c r="H42" s="192"/>
    </row>
    <row r="43" spans="1:8" ht="70.5" customHeight="1" x14ac:dyDescent="0.2">
      <c r="A43" s="188" t="s">
        <v>571</v>
      </c>
      <c r="B43" s="189" t="s">
        <v>572</v>
      </c>
      <c r="C43" s="190" t="s">
        <v>511</v>
      </c>
      <c r="D43" s="191" t="s">
        <v>511</v>
      </c>
      <c r="E43" s="191">
        <v>1</v>
      </c>
      <c r="F43" s="191">
        <v>3</v>
      </c>
      <c r="G43" s="191">
        <v>5</v>
      </c>
      <c r="H43" s="192"/>
    </row>
    <row r="44" spans="1:8" ht="25.5" x14ac:dyDescent="0.2">
      <c r="A44" s="188" t="s">
        <v>573</v>
      </c>
      <c r="B44" s="189" t="s">
        <v>574</v>
      </c>
      <c r="C44" s="190" t="s">
        <v>511</v>
      </c>
      <c r="D44" s="191" t="s">
        <v>511</v>
      </c>
      <c r="E44" s="191">
        <v>1</v>
      </c>
      <c r="F44" s="191">
        <v>3</v>
      </c>
      <c r="G44" s="191">
        <v>5</v>
      </c>
      <c r="H44" s="192"/>
    </row>
    <row r="45" spans="1:8" ht="25.5" x14ac:dyDescent="0.2">
      <c r="A45" s="188" t="s">
        <v>575</v>
      </c>
      <c r="B45" s="189" t="s">
        <v>576</v>
      </c>
      <c r="C45" s="190" t="s">
        <v>511</v>
      </c>
      <c r="D45" s="191" t="s">
        <v>511</v>
      </c>
      <c r="E45" s="191">
        <v>1</v>
      </c>
      <c r="F45" s="191">
        <v>3</v>
      </c>
      <c r="G45" s="191">
        <v>5</v>
      </c>
      <c r="H45" s="192"/>
    </row>
    <row r="46" spans="1:8" ht="25.5" x14ac:dyDescent="0.2">
      <c r="A46" s="188" t="s">
        <v>577</v>
      </c>
      <c r="B46" s="197" t="s">
        <v>578</v>
      </c>
      <c r="C46" s="190" t="s">
        <v>511</v>
      </c>
      <c r="D46" s="191" t="s">
        <v>511</v>
      </c>
      <c r="E46" s="191">
        <v>1</v>
      </c>
      <c r="F46" s="191">
        <v>3</v>
      </c>
      <c r="G46" s="191">
        <v>5</v>
      </c>
      <c r="H46" s="192"/>
    </row>
    <row r="47" spans="1:8" x14ac:dyDescent="0.2">
      <c r="A47" s="188" t="s">
        <v>579</v>
      </c>
      <c r="B47" s="197" t="s">
        <v>580</v>
      </c>
      <c r="C47" s="190" t="s">
        <v>511</v>
      </c>
      <c r="D47" s="191" t="s">
        <v>511</v>
      </c>
      <c r="E47" s="191">
        <v>1</v>
      </c>
      <c r="F47" s="191">
        <v>3</v>
      </c>
      <c r="G47" s="191">
        <v>5</v>
      </c>
      <c r="H47" s="192"/>
    </row>
    <row r="48" spans="1:8" ht="25.5" x14ac:dyDescent="0.2">
      <c r="A48" s="188" t="s">
        <v>581</v>
      </c>
      <c r="B48" s="197" t="s">
        <v>582</v>
      </c>
      <c r="C48" s="190" t="s">
        <v>511</v>
      </c>
      <c r="D48" s="191" t="s">
        <v>511</v>
      </c>
      <c r="E48" s="191">
        <v>1</v>
      </c>
      <c r="F48" s="191">
        <v>3</v>
      </c>
      <c r="G48" s="191">
        <v>5</v>
      </c>
      <c r="H48" s="192"/>
    </row>
    <row r="49" spans="1:8" ht="25.5" x14ac:dyDescent="0.2">
      <c r="A49" s="188" t="s">
        <v>583</v>
      </c>
      <c r="B49" s="197" t="s">
        <v>584</v>
      </c>
      <c r="C49" s="190" t="s">
        <v>511</v>
      </c>
      <c r="D49" s="191" t="s">
        <v>511</v>
      </c>
      <c r="E49" s="191">
        <v>1</v>
      </c>
      <c r="F49" s="191">
        <v>3</v>
      </c>
      <c r="G49" s="191">
        <v>5</v>
      </c>
      <c r="H49" s="192"/>
    </row>
    <row r="50" spans="1:8" ht="25.5" x14ac:dyDescent="0.2">
      <c r="A50" s="188" t="s">
        <v>585</v>
      </c>
      <c r="B50" s="197" t="s">
        <v>586</v>
      </c>
      <c r="C50" s="190" t="s">
        <v>511</v>
      </c>
      <c r="D50" s="191" t="s">
        <v>511</v>
      </c>
      <c r="E50" s="191">
        <v>1</v>
      </c>
      <c r="F50" s="191">
        <v>3</v>
      </c>
      <c r="G50" s="191">
        <v>5</v>
      </c>
      <c r="H50" s="192"/>
    </row>
    <row r="51" spans="1:8" s="120" customFormat="1" x14ac:dyDescent="0.2">
      <c r="A51" s="196"/>
      <c r="B51" s="189"/>
      <c r="C51" s="198"/>
      <c r="D51" s="199"/>
      <c r="E51" s="200"/>
      <c r="F51" s="200"/>
      <c r="G51" s="200"/>
      <c r="H51" s="199"/>
    </row>
    <row r="52" spans="1:8" s="120" customFormat="1" ht="25.5" customHeight="1" x14ac:dyDescent="0.25">
      <c r="A52" s="137"/>
      <c r="B52" s="94" t="s">
        <v>587</v>
      </c>
      <c r="C52" s="95">
        <f>SUM(C39:C51)</f>
        <v>0</v>
      </c>
      <c r="D52" s="95"/>
      <c r="E52" s="96"/>
      <c r="F52" s="96"/>
      <c r="G52" s="96"/>
      <c r="H52" s="95"/>
    </row>
    <row r="53" spans="1:8" s="120" customFormat="1" ht="25.5" customHeight="1" x14ac:dyDescent="0.2">
      <c r="A53" s="889" t="s">
        <v>588</v>
      </c>
      <c r="B53" s="890"/>
      <c r="C53" s="890"/>
      <c r="D53" s="890"/>
      <c r="E53" s="890"/>
      <c r="F53" s="890"/>
      <c r="G53" s="890"/>
      <c r="H53" s="891"/>
    </row>
    <row r="54" spans="1:8" ht="25.5" x14ac:dyDescent="0.2">
      <c r="A54" s="188" t="s">
        <v>589</v>
      </c>
      <c r="B54" s="189" t="s">
        <v>590</v>
      </c>
      <c r="C54" s="190"/>
      <c r="D54" s="191"/>
      <c r="E54" s="191">
        <v>1</v>
      </c>
      <c r="F54" s="191">
        <v>3</v>
      </c>
      <c r="G54" s="191">
        <v>5</v>
      </c>
      <c r="H54" s="192"/>
    </row>
    <row r="55" spans="1:8" ht="25.5" x14ac:dyDescent="0.2">
      <c r="A55" s="188" t="s">
        <v>591</v>
      </c>
      <c r="B55" s="189" t="s">
        <v>592</v>
      </c>
      <c r="C55" s="190"/>
      <c r="D55" s="191"/>
      <c r="E55" s="191">
        <v>1</v>
      </c>
      <c r="F55" s="191">
        <v>3</v>
      </c>
      <c r="G55" s="191">
        <v>5</v>
      </c>
      <c r="H55" s="192"/>
    </row>
    <row r="56" spans="1:8" x14ac:dyDescent="0.2">
      <c r="A56" s="188" t="s">
        <v>593</v>
      </c>
      <c r="B56" s="189" t="s">
        <v>594</v>
      </c>
      <c r="C56" s="190"/>
      <c r="D56" s="191"/>
      <c r="E56" s="191">
        <v>1</v>
      </c>
      <c r="F56" s="191">
        <v>3</v>
      </c>
      <c r="G56" s="191">
        <v>5</v>
      </c>
      <c r="H56" s="192"/>
    </row>
    <row r="57" spans="1:8" ht="25.5" x14ac:dyDescent="0.2">
      <c r="A57" s="188" t="s">
        <v>595</v>
      </c>
      <c r="B57" s="189" t="s">
        <v>596</v>
      </c>
      <c r="C57" s="190"/>
      <c r="D57" s="191"/>
      <c r="E57" s="191">
        <v>1</v>
      </c>
      <c r="F57" s="191">
        <v>3</v>
      </c>
      <c r="G57" s="191">
        <v>5</v>
      </c>
      <c r="H57" s="192"/>
    </row>
    <row r="58" spans="1:8" ht="25.5" x14ac:dyDescent="0.2">
      <c r="A58" s="188" t="s">
        <v>597</v>
      </c>
      <c r="B58" s="189" t="s">
        <v>598</v>
      </c>
      <c r="C58" s="190"/>
      <c r="D58" s="191"/>
      <c r="E58" s="191">
        <v>1</v>
      </c>
      <c r="F58" s="191">
        <v>3</v>
      </c>
      <c r="G58" s="191">
        <v>5</v>
      </c>
      <c r="H58" s="192"/>
    </row>
    <row r="59" spans="1:8" x14ac:dyDescent="0.2">
      <c r="A59" s="188" t="s">
        <v>599</v>
      </c>
      <c r="B59" s="189" t="s">
        <v>600</v>
      </c>
      <c r="C59" s="190"/>
      <c r="D59" s="191"/>
      <c r="E59" s="191">
        <v>1</v>
      </c>
      <c r="F59" s="191">
        <v>3</v>
      </c>
      <c r="G59" s="191">
        <v>5</v>
      </c>
      <c r="H59" s="192"/>
    </row>
    <row r="60" spans="1:8" x14ac:dyDescent="0.2">
      <c r="A60" s="188" t="s">
        <v>601</v>
      </c>
      <c r="B60" s="189" t="s">
        <v>602</v>
      </c>
      <c r="C60" s="190"/>
      <c r="D60" s="191"/>
      <c r="E60" s="191">
        <v>1</v>
      </c>
      <c r="F60" s="191">
        <v>3</v>
      </c>
      <c r="G60" s="191">
        <v>5</v>
      </c>
      <c r="H60" s="192"/>
    </row>
    <row r="61" spans="1:8" x14ac:dyDescent="0.2">
      <c r="A61" s="188" t="s">
        <v>603</v>
      </c>
      <c r="B61" s="189" t="s">
        <v>604</v>
      </c>
      <c r="C61" s="190"/>
      <c r="D61" s="191"/>
      <c r="E61" s="191">
        <v>1</v>
      </c>
      <c r="F61" s="191">
        <v>3</v>
      </c>
      <c r="G61" s="191">
        <v>5</v>
      </c>
      <c r="H61" s="192"/>
    </row>
    <row r="62" spans="1:8" ht="16.5" customHeight="1" x14ac:dyDescent="0.2">
      <c r="A62" s="188" t="s">
        <v>605</v>
      </c>
      <c r="B62" s="189" t="s">
        <v>606</v>
      </c>
      <c r="C62" s="190"/>
      <c r="D62" s="191"/>
      <c r="E62" s="191">
        <v>1</v>
      </c>
      <c r="F62" s="191">
        <v>3</v>
      </c>
      <c r="G62" s="191">
        <v>5</v>
      </c>
      <c r="H62" s="192"/>
    </row>
    <row r="63" spans="1:8" s="120" customFormat="1" x14ac:dyDescent="0.2">
      <c r="A63" s="196"/>
      <c r="B63" s="197"/>
      <c r="C63" s="198"/>
      <c r="D63" s="200"/>
      <c r="E63" s="200"/>
      <c r="F63" s="200"/>
      <c r="G63" s="197"/>
      <c r="H63" s="197"/>
    </row>
    <row r="64" spans="1:8" s="120" customFormat="1" ht="25.5" customHeight="1" x14ac:dyDescent="0.25">
      <c r="A64" s="137"/>
      <c r="B64" s="94" t="s">
        <v>607</v>
      </c>
      <c r="C64" s="95">
        <f>SUM(C54:C63)</f>
        <v>0</v>
      </c>
      <c r="D64" s="96"/>
      <c r="E64" s="96"/>
      <c r="F64" s="96"/>
      <c r="G64" s="95"/>
      <c r="H64" s="95"/>
    </row>
    <row r="65" spans="1:8" s="120" customFormat="1" ht="25.5" customHeight="1" x14ac:dyDescent="0.2">
      <c r="A65" s="889" t="s">
        <v>608</v>
      </c>
      <c r="B65" s="890"/>
      <c r="C65" s="890"/>
      <c r="D65" s="890"/>
      <c r="E65" s="890"/>
      <c r="F65" s="890"/>
      <c r="G65" s="890"/>
      <c r="H65" s="891"/>
    </row>
    <row r="66" spans="1:8" ht="25.5" x14ac:dyDescent="0.2">
      <c r="A66" s="188" t="s">
        <v>609</v>
      </c>
      <c r="B66" s="197" t="s">
        <v>610</v>
      </c>
      <c r="C66" s="190" t="s">
        <v>511</v>
      </c>
      <c r="D66" s="191" t="s">
        <v>511</v>
      </c>
      <c r="E66" s="191">
        <v>1</v>
      </c>
      <c r="F66" s="191">
        <v>3</v>
      </c>
      <c r="G66" s="191">
        <v>5</v>
      </c>
      <c r="H66" s="192"/>
    </row>
    <row r="67" spans="1:8" ht="25.5" x14ac:dyDescent="0.2">
      <c r="A67" s="188" t="s">
        <v>611</v>
      </c>
      <c r="B67" s="197" t="s">
        <v>612</v>
      </c>
      <c r="C67" s="190" t="s">
        <v>511</v>
      </c>
      <c r="D67" s="191" t="s">
        <v>511</v>
      </c>
      <c r="E67" s="191">
        <v>1</v>
      </c>
      <c r="F67" s="191">
        <v>3</v>
      </c>
      <c r="G67" s="191">
        <v>5</v>
      </c>
      <c r="H67" s="192"/>
    </row>
    <row r="68" spans="1:8" ht="25.5" x14ac:dyDescent="0.2">
      <c r="A68" s="188" t="s">
        <v>613</v>
      </c>
      <c r="B68" s="197" t="s">
        <v>614</v>
      </c>
      <c r="C68" s="190" t="s">
        <v>511</v>
      </c>
      <c r="D68" s="191" t="s">
        <v>511</v>
      </c>
      <c r="E68" s="191">
        <v>1</v>
      </c>
      <c r="F68" s="191">
        <v>3</v>
      </c>
      <c r="G68" s="191">
        <v>5</v>
      </c>
      <c r="H68" s="192"/>
    </row>
    <row r="69" spans="1:8" x14ac:dyDescent="0.2">
      <c r="A69" s="188" t="s">
        <v>615</v>
      </c>
      <c r="B69" s="197" t="s">
        <v>616</v>
      </c>
      <c r="C69" s="190" t="s">
        <v>511</v>
      </c>
      <c r="D69" s="191" t="s">
        <v>511</v>
      </c>
      <c r="E69" s="191">
        <v>1</v>
      </c>
      <c r="F69" s="191">
        <v>3</v>
      </c>
      <c r="G69" s="191">
        <v>5</v>
      </c>
      <c r="H69" s="192"/>
    </row>
    <row r="70" spans="1:8" ht="38.25" x14ac:dyDescent="0.2">
      <c r="A70" s="188" t="s">
        <v>617</v>
      </c>
      <c r="B70" s="197" t="s">
        <v>618</v>
      </c>
      <c r="C70" s="190" t="s">
        <v>511</v>
      </c>
      <c r="D70" s="191" t="s">
        <v>511</v>
      </c>
      <c r="E70" s="191">
        <v>1</v>
      </c>
      <c r="F70" s="191">
        <v>3</v>
      </c>
      <c r="G70" s="191">
        <v>5</v>
      </c>
      <c r="H70" s="192"/>
    </row>
    <row r="71" spans="1:8" ht="25.5" x14ac:dyDescent="0.2">
      <c r="A71" s="188" t="s">
        <v>619</v>
      </c>
      <c r="B71" s="197" t="s">
        <v>620</v>
      </c>
      <c r="C71" s="190" t="s">
        <v>511</v>
      </c>
      <c r="D71" s="191" t="s">
        <v>511</v>
      </c>
      <c r="E71" s="191">
        <v>1</v>
      </c>
      <c r="F71" s="191">
        <v>3</v>
      </c>
      <c r="G71" s="191">
        <v>5</v>
      </c>
      <c r="H71" s="192"/>
    </row>
    <row r="72" spans="1:8" s="120" customFormat="1" x14ac:dyDescent="0.2">
      <c r="A72" s="196"/>
      <c r="B72" s="197"/>
      <c r="C72" s="198"/>
      <c r="D72" s="199"/>
      <c r="E72" s="200"/>
      <c r="F72" s="200"/>
      <c r="G72" s="200"/>
      <c r="H72" s="197"/>
    </row>
    <row r="73" spans="1:8" s="120" customFormat="1" ht="25.5" customHeight="1" x14ac:dyDescent="0.25">
      <c r="A73" s="137"/>
      <c r="B73" s="94" t="s">
        <v>621</v>
      </c>
      <c r="C73" s="95">
        <f>SUM(C66:C72)</f>
        <v>0</v>
      </c>
      <c r="D73" s="95"/>
      <c r="E73" s="96"/>
      <c r="F73" s="96"/>
      <c r="G73" s="96"/>
      <c r="H73" s="95"/>
    </row>
    <row r="74" spans="1:8" s="120" customFormat="1" ht="15" x14ac:dyDescent="0.2">
      <c r="A74" s="77"/>
      <c r="B74" s="76"/>
      <c r="C74" s="71"/>
      <c r="D74" s="71"/>
      <c r="E74" s="75"/>
      <c r="F74" s="75"/>
      <c r="G74" s="75"/>
      <c r="H74" s="71"/>
    </row>
    <row r="75" spans="1:8" s="120" customFormat="1" ht="15" x14ac:dyDescent="0.2">
      <c r="A75" s="77"/>
      <c r="B75" s="76"/>
      <c r="C75" s="71"/>
      <c r="D75" s="71"/>
      <c r="E75" s="75"/>
      <c r="F75" s="75"/>
      <c r="G75" s="75"/>
      <c r="H75" s="71"/>
    </row>
    <row r="76" spans="1:8" s="120" customFormat="1" ht="15" x14ac:dyDescent="0.2">
      <c r="A76" s="77"/>
      <c r="B76" s="76"/>
      <c r="C76" s="71"/>
      <c r="D76" s="71"/>
      <c r="E76" s="75"/>
      <c r="F76" s="75"/>
      <c r="G76" s="75"/>
      <c r="H76" s="71"/>
    </row>
  </sheetData>
  <sheetProtection algorithmName="SHA-512" hashValue="vcxCYiTOYubIYhGMT/6vHKrVj9A5J7wHv6TfzySp9v4TzLtUvKLg6u+kXZRe/a43HPmAMS6X9FadwSDTm7N3lg==" saltValue="CjNgk8+yxFlHnJPr+BYcvA==" spinCount="100000" sheet="1" objects="1" scenarios="1"/>
  <customSheetViews>
    <customSheetView guid="{7AC71C8E-3F0A-447A-859A-02DD2BAED197}" scale="75" showGridLines="0" fitToPage="1" hiddenColumns="1" showRuler="0">
      <selection activeCell="H6" sqref="H6"/>
      <pageMargins left="0" right="0" top="0" bottom="0" header="0" footer="0"/>
      <printOptions horizontalCentered="1"/>
      <pageSetup paperSize="5" scale="95" fitToHeight="0" orientation="landscape" r:id="rId1"/>
      <headerFooter alignWithMargins="0">
        <oddHeader>&amp;L&amp;10&lt;Agency name&gt; &amp;C&amp;"Arial,Bold"&amp;A&amp;R&amp;10&lt;Project Name&gt;</oddHeader>
        <oddFooter>&amp;L&amp;F&amp;CPage &amp;P of &amp;N&amp;R&amp;D &amp;T</oddFooter>
      </headerFooter>
    </customSheetView>
    <customSheetView guid="{4F1DA828-56A9-4F85-92B4-9F65C862495B}" showGridLines="0" fitToPage="1" hiddenColumns="1">
      <pane ySplit="4" topLeftCell="A5" activePane="bottomLeft" state="frozen"/>
      <selection pane="bottomLeft" activeCell="H16" sqref="H16"/>
      <rowBreaks count="3" manualBreakCount="3">
        <brk id="14" max="7" man="1"/>
        <brk id="37" max="7" man="1"/>
        <brk id="52" max="7" man="1"/>
      </rowBreaks>
      <pageMargins left="0" right="0" top="0" bottom="0" header="0" footer="0"/>
      <pageSetup paperSize="5" scale="95"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mergeCells count="8">
    <mergeCell ref="A38:H38"/>
    <mergeCell ref="A65:H65"/>
    <mergeCell ref="A27:H27"/>
    <mergeCell ref="A53:H53"/>
    <mergeCell ref="A2:H2"/>
    <mergeCell ref="A3:H3"/>
    <mergeCell ref="A5:H5"/>
    <mergeCell ref="A15:H15"/>
  </mergeCells>
  <phoneticPr fontId="0" type="noConversion"/>
  <dataValidations xWindow="580" yWindow="431" count="1">
    <dataValidation type="list" allowBlank="1" showErrorMessage="1" errorTitle="Data Error" error="You must choose a value from the list." sqref="C6:C12 C16:C24 C29:C35 C66:C71 C39:C50 C54:C62" xr:uid="{00000000-0002-0000-0300-000000000000}">
      <formula1>$D6:$G6</formula1>
    </dataValidation>
  </dataValidations>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rowBreaks count="3" manualBreakCount="3">
    <brk id="14" max="7" man="1"/>
    <brk id="37" max="7" man="1"/>
    <brk id="5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F64B8-3206-432A-9D1F-0C799B2B5895}">
  <sheetPr>
    <tabColor indexed="9"/>
  </sheetPr>
  <dimension ref="A1"/>
  <sheetViews>
    <sheetView workbookViewId="0"/>
  </sheetViews>
  <sheetFormatPr defaultRowHeight="14.25" x14ac:dyDescent="0.2"/>
  <cols>
    <col min="1" max="1" width="23.125" customWidth="1"/>
    <col min="2" max="2" width="36.375" customWidth="1"/>
    <col min="3" max="3" width="55.625" customWidth="1"/>
  </cols>
  <sheetData>
    <row r="1" spans="1:1" x14ac:dyDescent="0.2">
      <c r="A1" t="s">
        <v>622</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H45"/>
  <sheetViews>
    <sheetView showGridLines="0" zoomScale="90" zoomScaleNormal="90" workbookViewId="0">
      <pane xSplit="2" ySplit="5" topLeftCell="C6" activePane="bottomRight" state="frozenSplit"/>
      <selection pane="topRight" activeCell="E19" sqref="E19"/>
      <selection pane="bottomLeft" activeCell="E19" sqref="E19"/>
      <selection pane="bottomRight" activeCell="AH28" sqref="AH28"/>
    </sheetView>
  </sheetViews>
  <sheetFormatPr defaultColWidth="9" defaultRowHeight="14.25" x14ac:dyDescent="0.2"/>
  <cols>
    <col min="1" max="1" width="5.625" style="5" customWidth="1"/>
    <col min="2" max="2" width="40.625" style="5" customWidth="1"/>
    <col min="3" max="3" width="31.375" style="5" customWidth="1"/>
    <col min="4" max="4" width="12.625" style="5" customWidth="1"/>
    <col min="5" max="5" width="9" style="5" customWidth="1"/>
    <col min="6" max="6" width="25.75" style="5" customWidth="1"/>
    <col min="7" max="7" width="12.625" style="5" customWidth="1"/>
    <col min="8" max="8" width="18.375" style="5" customWidth="1"/>
    <col min="9" max="9" width="29.125" style="5" customWidth="1"/>
    <col min="10" max="10" width="12.625" style="5" customWidth="1"/>
    <col min="11" max="11" width="18.375" style="5" customWidth="1"/>
    <col min="12" max="12" width="41.125" style="5" customWidth="1"/>
    <col min="13" max="13" width="12.625" style="5" customWidth="1"/>
    <col min="14" max="14" width="18.375" style="5" customWidth="1"/>
    <col min="15" max="15" width="41.875" style="5" customWidth="1"/>
    <col min="16" max="16" width="12.625" style="5" customWidth="1"/>
    <col min="17" max="17" width="18.375" style="5" customWidth="1"/>
    <col min="18" max="18" width="40.5" style="5" customWidth="1"/>
    <col min="19" max="19" width="12.625" style="5" customWidth="1"/>
    <col min="20" max="20" width="18.375" style="5" customWidth="1"/>
    <col min="21" max="21" width="40.125" style="5" customWidth="1"/>
    <col min="22" max="22" width="12.625" style="5" customWidth="1"/>
    <col min="23" max="23" width="18.375" style="5" customWidth="1"/>
    <col min="24" max="24" width="43.375" style="5" customWidth="1"/>
    <col min="25" max="25" width="12.625" style="5" customWidth="1"/>
    <col min="26" max="26" width="18.375" style="5" customWidth="1"/>
    <col min="27" max="27" width="48.875" style="5" customWidth="1"/>
    <col min="28" max="28" width="12.625" style="5" customWidth="1"/>
    <col min="29" max="29" width="18.375" style="5" customWidth="1"/>
    <col min="30" max="30" width="44.625" style="5" customWidth="1"/>
    <col min="31" max="31" width="12.625" style="5" customWidth="1"/>
    <col min="32" max="32" width="18.375" style="5" customWidth="1"/>
    <col min="33" max="33" width="0.875" style="5" customWidth="1"/>
    <col min="34" max="34" width="27.375" style="8" customWidth="1"/>
    <col min="35" max="16384" width="9" style="5"/>
  </cols>
  <sheetData>
    <row r="1" spans="1:34" s="1" customFormat="1" ht="42" customHeight="1" thickTop="1" thickBot="1" x14ac:dyDescent="0.25">
      <c r="A1" s="3" t="s">
        <v>623</v>
      </c>
      <c r="B1" s="3"/>
      <c r="C1" s="777"/>
      <c r="D1" s="353"/>
      <c r="E1" s="353"/>
      <c r="F1" s="353"/>
      <c r="G1" s="353"/>
      <c r="H1" s="398" t="s">
        <v>624</v>
      </c>
      <c r="I1" s="778"/>
      <c r="J1" s="399" t="s">
        <v>625</v>
      </c>
      <c r="K1" s="779"/>
      <c r="L1" s="779"/>
      <c r="M1" s="780"/>
      <c r="N1" s="420"/>
      <c r="Q1" s="353"/>
      <c r="R1" s="353"/>
      <c r="S1" s="353"/>
      <c r="T1" s="353"/>
      <c r="U1" s="353"/>
      <c r="V1" s="353"/>
      <c r="W1" s="353"/>
      <c r="X1" s="353"/>
      <c r="Y1" s="353"/>
      <c r="Z1" s="353"/>
      <c r="AA1" s="353"/>
      <c r="AB1" s="353"/>
      <c r="AC1" s="353"/>
      <c r="AD1" s="353"/>
      <c r="AE1" s="353"/>
      <c r="AF1" s="353"/>
      <c r="AG1" s="353"/>
      <c r="AH1" s="769"/>
    </row>
    <row r="2" spans="1:34" s="1" customFormat="1" ht="12" customHeight="1" thickTop="1" thickBot="1" x14ac:dyDescent="0.25">
      <c r="A2" s="3"/>
      <c r="B2" s="3"/>
      <c r="C2" s="777"/>
      <c r="D2" s="353"/>
      <c r="E2" s="353"/>
      <c r="F2" s="353"/>
      <c r="G2" s="353"/>
      <c r="H2" s="353"/>
      <c r="I2" s="353"/>
      <c r="J2" s="353"/>
      <c r="K2" s="418"/>
      <c r="L2" s="781"/>
      <c r="M2" s="419"/>
      <c r="N2" s="353"/>
      <c r="O2" s="353"/>
      <c r="P2" s="353"/>
      <c r="Q2" s="353"/>
      <c r="R2" s="353"/>
      <c r="S2" s="353"/>
      <c r="T2" s="353"/>
      <c r="U2" s="353"/>
      <c r="V2" s="353"/>
      <c r="W2" s="353"/>
      <c r="X2" s="353"/>
      <c r="Y2" s="353"/>
      <c r="Z2" s="353"/>
      <c r="AA2" s="353"/>
      <c r="AB2" s="353"/>
      <c r="AC2" s="353"/>
      <c r="AD2" s="353"/>
      <c r="AE2" s="353"/>
      <c r="AF2" s="353"/>
      <c r="AG2" s="353"/>
      <c r="AH2" s="769"/>
    </row>
    <row r="3" spans="1:34" s="1" customFormat="1" ht="91.5" customHeight="1" thickTop="1" x14ac:dyDescent="0.2">
      <c r="A3" s="316" t="s">
        <v>626</v>
      </c>
      <c r="B3" s="317" t="s">
        <v>27</v>
      </c>
      <c r="C3" s="901" t="s">
        <v>429</v>
      </c>
      <c r="D3" s="902"/>
      <c r="E3" s="903"/>
      <c r="F3" s="901" t="s">
        <v>430</v>
      </c>
      <c r="G3" s="902"/>
      <c r="H3" s="903"/>
      <c r="I3" s="901" t="s">
        <v>431</v>
      </c>
      <c r="J3" s="902"/>
      <c r="K3" s="903"/>
      <c r="L3" s="901" t="s">
        <v>432</v>
      </c>
      <c r="M3" s="902"/>
      <c r="N3" s="903"/>
      <c r="O3" s="901" t="s">
        <v>433</v>
      </c>
      <c r="P3" s="902"/>
      <c r="Q3" s="903"/>
      <c r="R3" s="901" t="s">
        <v>434</v>
      </c>
      <c r="S3" s="902"/>
      <c r="T3" s="903"/>
      <c r="U3" s="901" t="s">
        <v>435</v>
      </c>
      <c r="V3" s="902"/>
      <c r="W3" s="903"/>
      <c r="X3" s="901" t="s">
        <v>436</v>
      </c>
      <c r="Y3" s="902"/>
      <c r="Z3" s="903"/>
      <c r="AA3" s="901" t="s">
        <v>437</v>
      </c>
      <c r="AB3" s="902"/>
      <c r="AC3" s="903"/>
      <c r="AD3" s="901" t="s">
        <v>438</v>
      </c>
      <c r="AE3" s="902"/>
      <c r="AF3" s="903"/>
      <c r="AG3" s="782"/>
      <c r="AH3" s="421" t="s">
        <v>627</v>
      </c>
    </row>
    <row r="4" spans="1:34" s="1" customFormat="1" ht="24.75" customHeight="1" x14ac:dyDescent="0.2">
      <c r="A4" s="320"/>
      <c r="B4" s="321"/>
      <c r="C4" s="898" t="str">
        <f>Cost_Analysis!D3</f>
        <v>FY 20xx</v>
      </c>
      <c r="D4" s="899"/>
      <c r="E4" s="900"/>
      <c r="F4" s="898" t="str">
        <f>Cost_Analysis!E3</f>
        <v>FY 202xx</v>
      </c>
      <c r="G4" s="899"/>
      <c r="H4" s="900"/>
      <c r="I4" s="898" t="str">
        <f>Cost_Analysis!F3</f>
        <v>FY 20xx</v>
      </c>
      <c r="J4" s="899"/>
      <c r="K4" s="900"/>
      <c r="L4" s="898" t="str">
        <f>Cost_Analysis!G3</f>
        <v>FY 20xx</v>
      </c>
      <c r="M4" s="899"/>
      <c r="N4" s="900"/>
      <c r="O4" s="898" t="str">
        <f>Cost_Analysis!H3</f>
        <v>FY 20xx</v>
      </c>
      <c r="P4" s="899"/>
      <c r="Q4" s="900"/>
      <c r="R4" s="898" t="str">
        <f>Cost_Analysis!I3</f>
        <v>FY 20xx</v>
      </c>
      <c r="S4" s="899"/>
      <c r="T4" s="900"/>
      <c r="U4" s="898" t="str">
        <f>Cost_Analysis!J3</f>
        <v>FY 20xx</v>
      </c>
      <c r="V4" s="899"/>
      <c r="W4" s="900"/>
      <c r="X4" s="898" t="str">
        <f>Cost_Analysis!K3</f>
        <v>FY 20xx</v>
      </c>
      <c r="Y4" s="899"/>
      <c r="Z4" s="900"/>
      <c r="AA4" s="898" t="str">
        <f>Cost_Analysis!L3</f>
        <v>FY 20xx</v>
      </c>
      <c r="AB4" s="899"/>
      <c r="AC4" s="900"/>
      <c r="AD4" s="898" t="str">
        <f>Cost_Analysis!M3</f>
        <v>FY 20xx</v>
      </c>
      <c r="AE4" s="899"/>
      <c r="AF4" s="900"/>
      <c r="AG4" s="322"/>
      <c r="AH4" s="323"/>
    </row>
    <row r="5" spans="1:34" s="263" customFormat="1" ht="60" customHeight="1" x14ac:dyDescent="0.2">
      <c r="A5" s="330"/>
      <c r="B5" s="318"/>
      <c r="C5" s="335" t="s">
        <v>628</v>
      </c>
      <c r="D5" s="338" t="s">
        <v>629</v>
      </c>
      <c r="E5" s="324" t="s">
        <v>630</v>
      </c>
      <c r="F5" s="335" t="s">
        <v>628</v>
      </c>
      <c r="G5" s="338" t="s">
        <v>629</v>
      </c>
      <c r="H5" s="324" t="s">
        <v>630</v>
      </c>
      <c r="I5" s="335" t="s">
        <v>628</v>
      </c>
      <c r="J5" s="338" t="s">
        <v>629</v>
      </c>
      <c r="K5" s="324" t="s">
        <v>630</v>
      </c>
      <c r="L5" s="335" t="s">
        <v>628</v>
      </c>
      <c r="M5" s="338" t="s">
        <v>629</v>
      </c>
      <c r="N5" s="324" t="s">
        <v>630</v>
      </c>
      <c r="O5" s="335" t="s">
        <v>628</v>
      </c>
      <c r="P5" s="338" t="s">
        <v>629</v>
      </c>
      <c r="Q5" s="324" t="s">
        <v>630</v>
      </c>
      <c r="R5" s="335" t="s">
        <v>628</v>
      </c>
      <c r="S5" s="338" t="s">
        <v>629</v>
      </c>
      <c r="T5" s="324" t="s">
        <v>630</v>
      </c>
      <c r="U5" s="335" t="s">
        <v>628</v>
      </c>
      <c r="V5" s="338" t="s">
        <v>629</v>
      </c>
      <c r="W5" s="324" t="s">
        <v>630</v>
      </c>
      <c r="X5" s="335" t="s">
        <v>628</v>
      </c>
      <c r="Y5" s="338" t="s">
        <v>629</v>
      </c>
      <c r="Z5" s="324" t="s">
        <v>630</v>
      </c>
      <c r="AA5" s="335" t="s">
        <v>628</v>
      </c>
      <c r="AB5" s="338" t="s">
        <v>629</v>
      </c>
      <c r="AC5" s="324" t="s">
        <v>630</v>
      </c>
      <c r="AD5" s="335" t="s">
        <v>628</v>
      </c>
      <c r="AE5" s="338" t="s">
        <v>629</v>
      </c>
      <c r="AF5" s="324" t="s">
        <v>630</v>
      </c>
      <c r="AG5" s="783"/>
      <c r="AH5" s="319"/>
    </row>
    <row r="6" spans="1:34" ht="15" customHeight="1" x14ac:dyDescent="0.2">
      <c r="A6" s="740"/>
      <c r="B6" s="741" t="s">
        <v>405</v>
      </c>
      <c r="C6" s="346">
        <f>SUM(C8:C19)</f>
        <v>0</v>
      </c>
      <c r="D6" s="339">
        <f>SUM(D7:D19)</f>
        <v>0</v>
      </c>
      <c r="E6" s="325"/>
      <c r="F6" s="346">
        <f>SUM(F8:F19)</f>
        <v>0</v>
      </c>
      <c r="G6" s="339">
        <f>SUM(G7:G19)</f>
        <v>0</v>
      </c>
      <c r="H6" s="325"/>
      <c r="I6" s="346">
        <f>SUM(I8:I19)</f>
        <v>0</v>
      </c>
      <c r="J6" s="339">
        <f>SUM(J7:J19)</f>
        <v>0</v>
      </c>
      <c r="K6" s="325"/>
      <c r="L6" s="346">
        <f>SUM(L8:L19)</f>
        <v>0</v>
      </c>
      <c r="M6" s="339">
        <f>SUM(M7:M19)</f>
        <v>0</v>
      </c>
      <c r="N6" s="325"/>
      <c r="O6" s="346">
        <f>SUM(O8:O19)</f>
        <v>0</v>
      </c>
      <c r="P6" s="339">
        <f>SUM(P7:P19)</f>
        <v>0</v>
      </c>
      <c r="Q6" s="325"/>
      <c r="R6" s="346">
        <f>SUM(R8:R19)</f>
        <v>0</v>
      </c>
      <c r="S6" s="339">
        <f>SUM(S7:S19)</f>
        <v>0</v>
      </c>
      <c r="T6" s="325"/>
      <c r="U6" s="346">
        <f>SUM(U8:U19)</f>
        <v>0</v>
      </c>
      <c r="V6" s="339">
        <f>SUM(V7:V19)</f>
        <v>0</v>
      </c>
      <c r="W6" s="325"/>
      <c r="X6" s="346">
        <f>SUM(X8:X19)</f>
        <v>0</v>
      </c>
      <c r="Y6" s="339">
        <f>SUM(Y7:Y19)</f>
        <v>0</v>
      </c>
      <c r="Z6" s="325"/>
      <c r="AA6" s="346">
        <f>SUM(AA8:AA19)</f>
        <v>0</v>
      </c>
      <c r="AB6" s="339">
        <f>SUM(AB7:AB19)</f>
        <v>0</v>
      </c>
      <c r="AC6" s="325"/>
      <c r="AD6" s="346">
        <f>SUM(AD8:AD19)</f>
        <v>0</v>
      </c>
      <c r="AE6" s="339">
        <f>SUM(AE7:AE19)</f>
        <v>0</v>
      </c>
      <c r="AF6" s="325"/>
      <c r="AG6" s="784"/>
      <c r="AH6" s="343">
        <f>SUM(AE6,AB6,Y6,V6,S6,P6,M6,J6,G6,D6)</f>
        <v>0</v>
      </c>
    </row>
    <row r="7" spans="1:34" ht="15" customHeight="1" x14ac:dyDescent="0.2">
      <c r="A7" s="750" t="s">
        <v>48</v>
      </c>
      <c r="B7" s="743" t="s">
        <v>631</v>
      </c>
      <c r="C7" s="347">
        <f>Cost_Analysis!D43</f>
        <v>0</v>
      </c>
      <c r="D7" s="344">
        <f>SUM(C7)</f>
        <v>0</v>
      </c>
      <c r="E7" s="326"/>
      <c r="F7" s="347">
        <f>Cost_Analysis!E43</f>
        <v>0</v>
      </c>
      <c r="G7" s="344">
        <f>SUM(F7)</f>
        <v>0</v>
      </c>
      <c r="H7" s="326"/>
      <c r="I7" s="347">
        <f>Cost_Analysis!F43</f>
        <v>0</v>
      </c>
      <c r="J7" s="344">
        <f>SUM(I7)</f>
        <v>0</v>
      </c>
      <c r="K7" s="326"/>
      <c r="L7" s="347">
        <f>Cost_Analysis!G43</f>
        <v>0</v>
      </c>
      <c r="M7" s="344">
        <f>SUM(L7)</f>
        <v>0</v>
      </c>
      <c r="N7" s="326"/>
      <c r="O7" s="347">
        <f>Cost_Analysis!H43</f>
        <v>0</v>
      </c>
      <c r="P7" s="344">
        <f t="shared" ref="P7" si="0">SUM(O7)</f>
        <v>0</v>
      </c>
      <c r="Q7" s="326"/>
      <c r="R7" s="347">
        <f>Cost_Analysis!I43</f>
        <v>0</v>
      </c>
      <c r="S7" s="344">
        <f>SUM(R7)</f>
        <v>0</v>
      </c>
      <c r="T7" s="326"/>
      <c r="U7" s="347">
        <f>Cost_Analysis!J43</f>
        <v>0</v>
      </c>
      <c r="V7" s="344">
        <f>SUM(U7)</f>
        <v>0</v>
      </c>
      <c r="W7" s="326"/>
      <c r="X7" s="347">
        <f>Cost_Analysis!K43</f>
        <v>0</v>
      </c>
      <c r="Y7" s="344">
        <f>SUM(X7)</f>
        <v>0</v>
      </c>
      <c r="Z7" s="326"/>
      <c r="AA7" s="347">
        <f>Cost_Analysis!L43</f>
        <v>0</v>
      </c>
      <c r="AB7" s="344">
        <f>SUM(AA7)</f>
        <v>0</v>
      </c>
      <c r="AC7" s="326"/>
      <c r="AD7" s="347">
        <f>Cost_Analysis!M43</f>
        <v>0</v>
      </c>
      <c r="AE7" s="344">
        <f>AD7</f>
        <v>0</v>
      </c>
      <c r="AF7" s="326"/>
      <c r="AG7" s="784"/>
      <c r="AH7" s="343">
        <f>SUM(AE7,AB7,Y7,V7,S7,P7,M7,J7,G7,D7)</f>
        <v>0</v>
      </c>
    </row>
    <row r="8" spans="1:34" ht="15.75" customHeight="1" x14ac:dyDescent="0.2">
      <c r="A8" s="742" t="s">
        <v>66</v>
      </c>
      <c r="B8" s="743" t="s">
        <v>632</v>
      </c>
      <c r="C8" s="347">
        <f>Cost_Analysis!D70</f>
        <v>0</v>
      </c>
      <c r="D8" s="344">
        <f>SUM(C8)</f>
        <v>0</v>
      </c>
      <c r="E8" s="326"/>
      <c r="F8" s="347">
        <f>Cost_Analysis!E70</f>
        <v>0</v>
      </c>
      <c r="G8" s="344">
        <f>SUM(F8)</f>
        <v>0</v>
      </c>
      <c r="H8" s="326"/>
      <c r="I8" s="347">
        <f>Cost_Analysis!F70</f>
        <v>0</v>
      </c>
      <c r="J8" s="344">
        <f>SUM(I8)</f>
        <v>0</v>
      </c>
      <c r="K8" s="326"/>
      <c r="L8" s="347">
        <f>Cost_Analysis!G70</f>
        <v>0</v>
      </c>
      <c r="M8" s="344">
        <f>SUM(L8)</f>
        <v>0</v>
      </c>
      <c r="N8" s="326"/>
      <c r="O8" s="347">
        <f>Cost_Analysis!H70</f>
        <v>0</v>
      </c>
      <c r="P8" s="344">
        <f t="shared" ref="P8:P14" si="1">SUM(O8)</f>
        <v>0</v>
      </c>
      <c r="Q8" s="326"/>
      <c r="R8" s="347">
        <f>Cost_Analysis!I70</f>
        <v>0</v>
      </c>
      <c r="S8" s="344">
        <f>SUM(R8)</f>
        <v>0</v>
      </c>
      <c r="T8" s="326"/>
      <c r="U8" s="347">
        <f>Cost_Analysis!J70</f>
        <v>0</v>
      </c>
      <c r="V8" s="344">
        <f>SUM(U8)</f>
        <v>0</v>
      </c>
      <c r="W8" s="326"/>
      <c r="X8" s="347">
        <f>Cost_Analysis!K70</f>
        <v>0</v>
      </c>
      <c r="Y8" s="344">
        <f>SUM(X8)</f>
        <v>0</v>
      </c>
      <c r="Z8" s="326"/>
      <c r="AA8" s="347">
        <f>Cost_Analysis!L70</f>
        <v>0</v>
      </c>
      <c r="AB8" s="344">
        <f>SUM(AA8)</f>
        <v>0</v>
      </c>
      <c r="AC8" s="326"/>
      <c r="AD8" s="347">
        <f>Cost_Analysis!M70</f>
        <v>0</v>
      </c>
      <c r="AE8" s="344">
        <f>AD8</f>
        <v>0</v>
      </c>
      <c r="AF8" s="326"/>
      <c r="AG8" s="784"/>
      <c r="AH8" s="343">
        <f>SUM(AE8,AB8,Y8,V8,S8,P8,M8,J8,G8,D8)</f>
        <v>0</v>
      </c>
    </row>
    <row r="9" spans="1:34" ht="15" customHeight="1" x14ac:dyDescent="0.2">
      <c r="A9" s="744" t="s">
        <v>75</v>
      </c>
      <c r="B9" s="743" t="s">
        <v>76</v>
      </c>
      <c r="C9" s="347">
        <f>Cost_Analysis!D84</f>
        <v>0</v>
      </c>
      <c r="D9" s="344">
        <f t="shared" ref="D9:D16" si="2">SUM(C9)</f>
        <v>0</v>
      </c>
      <c r="E9" s="326"/>
      <c r="F9" s="347">
        <f>Cost_Analysis!E84</f>
        <v>0</v>
      </c>
      <c r="G9" s="344">
        <f t="shared" ref="G9:G16" si="3">SUM(F9)</f>
        <v>0</v>
      </c>
      <c r="H9" s="326"/>
      <c r="I9" s="347">
        <f>Cost_Analysis!F84</f>
        <v>0</v>
      </c>
      <c r="J9" s="344">
        <f t="shared" ref="J9:J16" si="4">SUM(I9)</f>
        <v>0</v>
      </c>
      <c r="K9" s="326"/>
      <c r="L9" s="347">
        <f>Cost_Analysis!G84</f>
        <v>0</v>
      </c>
      <c r="M9" s="344">
        <f t="shared" ref="M9:M16" si="5">SUM(L9)</f>
        <v>0</v>
      </c>
      <c r="N9" s="326"/>
      <c r="O9" s="347">
        <f>Cost_Analysis!H84</f>
        <v>0</v>
      </c>
      <c r="P9" s="344">
        <f t="shared" si="1"/>
        <v>0</v>
      </c>
      <c r="Q9" s="326"/>
      <c r="R9" s="347">
        <f>Cost_Analysis!I84</f>
        <v>0</v>
      </c>
      <c r="S9" s="344">
        <f t="shared" ref="S9:S16" si="6">SUM(R9)</f>
        <v>0</v>
      </c>
      <c r="T9" s="326"/>
      <c r="U9" s="347">
        <f>Cost_Analysis!J84</f>
        <v>0</v>
      </c>
      <c r="V9" s="344">
        <f t="shared" ref="V9:V16" si="7">SUM(U9)</f>
        <v>0</v>
      </c>
      <c r="W9" s="326"/>
      <c r="X9" s="347">
        <f>Cost_Analysis!K84</f>
        <v>0</v>
      </c>
      <c r="Y9" s="344">
        <f t="shared" ref="Y9:Y16" si="8">SUM(X9)</f>
        <v>0</v>
      </c>
      <c r="Z9" s="326"/>
      <c r="AA9" s="347">
        <f>Cost_Analysis!L84</f>
        <v>0</v>
      </c>
      <c r="AB9" s="344">
        <f t="shared" ref="AB9:AB16" si="9">SUM(AA9)</f>
        <v>0</v>
      </c>
      <c r="AC9" s="326"/>
      <c r="AD9" s="347">
        <f>Cost_Analysis!M84</f>
        <v>0</v>
      </c>
      <c r="AE9" s="344">
        <f t="shared" ref="AE9:AE16" si="10">AD9</f>
        <v>0</v>
      </c>
      <c r="AF9" s="326"/>
      <c r="AG9" s="784"/>
      <c r="AH9" s="343">
        <f>SUM(AE9,AB9,Y9,V9,S9,P9,M9,J9,G9,D9)</f>
        <v>0</v>
      </c>
    </row>
    <row r="10" spans="1:34" ht="15" customHeight="1" x14ac:dyDescent="0.2">
      <c r="A10" s="744" t="s">
        <v>81</v>
      </c>
      <c r="B10" s="743" t="s">
        <v>411</v>
      </c>
      <c r="C10" s="347">
        <f>Cost_Analysis!D95</f>
        <v>0</v>
      </c>
      <c r="D10" s="344">
        <f t="shared" si="2"/>
        <v>0</v>
      </c>
      <c r="E10" s="326"/>
      <c r="F10" s="347">
        <f>Cost_Analysis!E95</f>
        <v>0</v>
      </c>
      <c r="G10" s="344">
        <f t="shared" si="3"/>
        <v>0</v>
      </c>
      <c r="H10" s="326"/>
      <c r="I10" s="347">
        <f>Cost_Analysis!F95</f>
        <v>0</v>
      </c>
      <c r="J10" s="344">
        <f t="shared" si="4"/>
        <v>0</v>
      </c>
      <c r="K10" s="326"/>
      <c r="L10" s="347">
        <f>Cost_Analysis!G95</f>
        <v>0</v>
      </c>
      <c r="M10" s="344">
        <f t="shared" si="5"/>
        <v>0</v>
      </c>
      <c r="N10" s="326"/>
      <c r="O10" s="347">
        <f>Cost_Analysis!H95</f>
        <v>0</v>
      </c>
      <c r="P10" s="344">
        <f t="shared" si="1"/>
        <v>0</v>
      </c>
      <c r="Q10" s="326"/>
      <c r="R10" s="347">
        <f>Cost_Analysis!I95</f>
        <v>0</v>
      </c>
      <c r="S10" s="344">
        <f t="shared" si="6"/>
        <v>0</v>
      </c>
      <c r="T10" s="326"/>
      <c r="U10" s="347">
        <f>Cost_Analysis!J95</f>
        <v>0</v>
      </c>
      <c r="V10" s="344">
        <f t="shared" si="7"/>
        <v>0</v>
      </c>
      <c r="W10" s="326"/>
      <c r="X10" s="347">
        <f>Cost_Analysis!K95</f>
        <v>0</v>
      </c>
      <c r="Y10" s="344">
        <f t="shared" si="8"/>
        <v>0</v>
      </c>
      <c r="Z10" s="326"/>
      <c r="AA10" s="347">
        <f>Cost_Analysis!L95</f>
        <v>0</v>
      </c>
      <c r="AB10" s="344">
        <f t="shared" si="9"/>
        <v>0</v>
      </c>
      <c r="AC10" s="326"/>
      <c r="AD10" s="347">
        <f>Cost_Analysis!M95</f>
        <v>0</v>
      </c>
      <c r="AE10" s="344">
        <f t="shared" si="10"/>
        <v>0</v>
      </c>
      <c r="AF10" s="326"/>
      <c r="AG10" s="784"/>
      <c r="AH10" s="343">
        <f t="shared" ref="AH10:AH27" si="11">SUM(AE10,AB10,Y10,V10,S10,P10,M10,J10,G10,D10)</f>
        <v>0</v>
      </c>
    </row>
    <row r="11" spans="1:34" ht="15" customHeight="1" x14ac:dyDescent="0.2">
      <c r="A11" s="744" t="s">
        <v>87</v>
      </c>
      <c r="B11" s="743" t="s">
        <v>88</v>
      </c>
      <c r="C11" s="347">
        <f>Cost_Analysis!D106</f>
        <v>0</v>
      </c>
      <c r="D11" s="344">
        <f t="shared" si="2"/>
        <v>0</v>
      </c>
      <c r="E11" s="326"/>
      <c r="F11" s="347">
        <f>Cost_Analysis!E106</f>
        <v>0</v>
      </c>
      <c r="G11" s="344">
        <f t="shared" si="3"/>
        <v>0</v>
      </c>
      <c r="H11" s="326"/>
      <c r="I11" s="347">
        <f>Cost_Analysis!F106</f>
        <v>0</v>
      </c>
      <c r="J11" s="344">
        <f t="shared" si="4"/>
        <v>0</v>
      </c>
      <c r="K11" s="326"/>
      <c r="L11" s="347">
        <f>Cost_Analysis!G106</f>
        <v>0</v>
      </c>
      <c r="M11" s="344">
        <f t="shared" si="5"/>
        <v>0</v>
      </c>
      <c r="N11" s="326"/>
      <c r="O11" s="347">
        <f>Cost_Analysis!H106</f>
        <v>0</v>
      </c>
      <c r="P11" s="344">
        <f t="shared" si="1"/>
        <v>0</v>
      </c>
      <c r="Q11" s="326"/>
      <c r="R11" s="347">
        <f>Cost_Analysis!I106</f>
        <v>0</v>
      </c>
      <c r="S11" s="344">
        <f t="shared" si="6"/>
        <v>0</v>
      </c>
      <c r="T11" s="326"/>
      <c r="U11" s="347">
        <f>Cost_Analysis!J106</f>
        <v>0</v>
      </c>
      <c r="V11" s="344">
        <f t="shared" si="7"/>
        <v>0</v>
      </c>
      <c r="W11" s="326"/>
      <c r="X11" s="347">
        <f>Cost_Analysis!K106</f>
        <v>0</v>
      </c>
      <c r="Y11" s="344">
        <f t="shared" si="8"/>
        <v>0</v>
      </c>
      <c r="Z11" s="326"/>
      <c r="AA11" s="347">
        <f>Cost_Analysis!L106</f>
        <v>0</v>
      </c>
      <c r="AB11" s="344">
        <f t="shared" si="9"/>
        <v>0</v>
      </c>
      <c r="AC11" s="326"/>
      <c r="AD11" s="347">
        <f>Cost_Analysis!M106</f>
        <v>0</v>
      </c>
      <c r="AE11" s="344">
        <f t="shared" si="10"/>
        <v>0</v>
      </c>
      <c r="AF11" s="326"/>
      <c r="AG11" s="784"/>
      <c r="AH11" s="343">
        <f t="shared" si="11"/>
        <v>0</v>
      </c>
    </row>
    <row r="12" spans="1:34" ht="15" customHeight="1" x14ac:dyDescent="0.2">
      <c r="A12" s="744" t="s">
        <v>93</v>
      </c>
      <c r="B12" s="743" t="s">
        <v>94</v>
      </c>
      <c r="C12" s="347">
        <f>Cost_Analysis!D117</f>
        <v>0</v>
      </c>
      <c r="D12" s="344">
        <f t="shared" si="2"/>
        <v>0</v>
      </c>
      <c r="E12" s="326"/>
      <c r="F12" s="347">
        <f>Cost_Analysis!E117</f>
        <v>0</v>
      </c>
      <c r="G12" s="344">
        <f t="shared" si="3"/>
        <v>0</v>
      </c>
      <c r="H12" s="326"/>
      <c r="I12" s="347">
        <f>Cost_Analysis!F117</f>
        <v>0</v>
      </c>
      <c r="J12" s="344">
        <f t="shared" si="4"/>
        <v>0</v>
      </c>
      <c r="K12" s="326"/>
      <c r="L12" s="347">
        <f>Cost_Analysis!G117</f>
        <v>0</v>
      </c>
      <c r="M12" s="344">
        <f t="shared" si="5"/>
        <v>0</v>
      </c>
      <c r="N12" s="326"/>
      <c r="O12" s="347">
        <f>Cost_Analysis!H117</f>
        <v>0</v>
      </c>
      <c r="P12" s="344">
        <f t="shared" si="1"/>
        <v>0</v>
      </c>
      <c r="Q12" s="326"/>
      <c r="R12" s="347">
        <f>Cost_Analysis!I117</f>
        <v>0</v>
      </c>
      <c r="S12" s="344">
        <f t="shared" si="6"/>
        <v>0</v>
      </c>
      <c r="T12" s="326"/>
      <c r="U12" s="347">
        <f>Cost_Analysis!J117</f>
        <v>0</v>
      </c>
      <c r="V12" s="344">
        <f t="shared" si="7"/>
        <v>0</v>
      </c>
      <c r="W12" s="326"/>
      <c r="X12" s="347">
        <f>Cost_Analysis!K117</f>
        <v>0</v>
      </c>
      <c r="Y12" s="344">
        <f t="shared" si="8"/>
        <v>0</v>
      </c>
      <c r="Z12" s="326"/>
      <c r="AA12" s="347">
        <f>Cost_Analysis!L117</f>
        <v>0</v>
      </c>
      <c r="AB12" s="344">
        <f t="shared" si="9"/>
        <v>0</v>
      </c>
      <c r="AC12" s="326"/>
      <c r="AD12" s="347">
        <f>Cost_Analysis!M117</f>
        <v>0</v>
      </c>
      <c r="AE12" s="344">
        <f t="shared" si="10"/>
        <v>0</v>
      </c>
      <c r="AF12" s="326"/>
      <c r="AG12" s="784"/>
      <c r="AH12" s="343">
        <f t="shared" si="11"/>
        <v>0</v>
      </c>
    </row>
    <row r="13" spans="1:34" ht="15" customHeight="1" x14ac:dyDescent="0.2">
      <c r="A13" s="744" t="s">
        <v>102</v>
      </c>
      <c r="B13" s="743" t="s">
        <v>633</v>
      </c>
      <c r="C13" s="347">
        <f>Cost_Analysis!D126</f>
        <v>0</v>
      </c>
      <c r="D13" s="344">
        <f t="shared" si="2"/>
        <v>0</v>
      </c>
      <c r="E13" s="326"/>
      <c r="F13" s="347">
        <f>Cost_Analysis!E126</f>
        <v>0</v>
      </c>
      <c r="G13" s="344">
        <f t="shared" si="3"/>
        <v>0</v>
      </c>
      <c r="H13" s="326"/>
      <c r="I13" s="347">
        <f>Cost_Analysis!F126</f>
        <v>0</v>
      </c>
      <c r="J13" s="344">
        <f t="shared" si="4"/>
        <v>0</v>
      </c>
      <c r="K13" s="326"/>
      <c r="L13" s="347">
        <f>Cost_Analysis!G126</f>
        <v>0</v>
      </c>
      <c r="M13" s="344">
        <f t="shared" si="5"/>
        <v>0</v>
      </c>
      <c r="N13" s="326"/>
      <c r="O13" s="347">
        <f>Cost_Analysis!H126</f>
        <v>0</v>
      </c>
      <c r="P13" s="344">
        <f t="shared" si="1"/>
        <v>0</v>
      </c>
      <c r="Q13" s="326"/>
      <c r="R13" s="347">
        <f>Cost_Analysis!I126</f>
        <v>0</v>
      </c>
      <c r="S13" s="344">
        <f t="shared" si="6"/>
        <v>0</v>
      </c>
      <c r="T13" s="326"/>
      <c r="U13" s="347">
        <f>Cost_Analysis!J126</f>
        <v>0</v>
      </c>
      <c r="V13" s="344">
        <f t="shared" si="7"/>
        <v>0</v>
      </c>
      <c r="W13" s="326"/>
      <c r="X13" s="347">
        <f>Cost_Analysis!K126</f>
        <v>0</v>
      </c>
      <c r="Y13" s="344">
        <f t="shared" si="8"/>
        <v>0</v>
      </c>
      <c r="Z13" s="326"/>
      <c r="AA13" s="347">
        <f>Cost_Analysis!L126</f>
        <v>0</v>
      </c>
      <c r="AB13" s="344">
        <f t="shared" si="9"/>
        <v>0</v>
      </c>
      <c r="AC13" s="326"/>
      <c r="AD13" s="347">
        <f>Cost_Analysis!M126</f>
        <v>0</v>
      </c>
      <c r="AE13" s="344">
        <f t="shared" si="10"/>
        <v>0</v>
      </c>
      <c r="AF13" s="326"/>
      <c r="AG13" s="784"/>
      <c r="AH13" s="343">
        <f t="shared" si="11"/>
        <v>0</v>
      </c>
    </row>
    <row r="14" spans="1:34" ht="15" customHeight="1" x14ac:dyDescent="0.2">
      <c r="A14" s="744" t="s">
        <v>108</v>
      </c>
      <c r="B14" s="743" t="s">
        <v>109</v>
      </c>
      <c r="C14" s="347">
        <f>Cost_Analysis!D128</f>
        <v>0</v>
      </c>
      <c r="D14" s="344">
        <f t="shared" si="2"/>
        <v>0</v>
      </c>
      <c r="E14" s="326"/>
      <c r="F14" s="347">
        <f>Cost_Analysis!E128</f>
        <v>0</v>
      </c>
      <c r="G14" s="344">
        <f t="shared" si="3"/>
        <v>0</v>
      </c>
      <c r="H14" s="326"/>
      <c r="I14" s="347">
        <f>Cost_Analysis!F128</f>
        <v>0</v>
      </c>
      <c r="J14" s="344">
        <f t="shared" si="4"/>
        <v>0</v>
      </c>
      <c r="K14" s="326"/>
      <c r="L14" s="347">
        <f>Cost_Analysis!G128</f>
        <v>0</v>
      </c>
      <c r="M14" s="344">
        <f t="shared" si="5"/>
        <v>0</v>
      </c>
      <c r="N14" s="326"/>
      <c r="O14" s="347">
        <f>Cost_Analysis!H128</f>
        <v>0</v>
      </c>
      <c r="P14" s="344">
        <f t="shared" si="1"/>
        <v>0</v>
      </c>
      <c r="Q14" s="326"/>
      <c r="R14" s="347">
        <f>Cost_Analysis!I128</f>
        <v>0</v>
      </c>
      <c r="S14" s="344">
        <f t="shared" si="6"/>
        <v>0</v>
      </c>
      <c r="T14" s="326"/>
      <c r="U14" s="347">
        <f>Cost_Analysis!J128</f>
        <v>0</v>
      </c>
      <c r="V14" s="344">
        <f t="shared" si="7"/>
        <v>0</v>
      </c>
      <c r="W14" s="326"/>
      <c r="X14" s="347">
        <f>Cost_Analysis!K128</f>
        <v>0</v>
      </c>
      <c r="Y14" s="344">
        <f t="shared" si="8"/>
        <v>0</v>
      </c>
      <c r="Z14" s="326"/>
      <c r="AA14" s="347">
        <f>Cost_Analysis!L128</f>
        <v>0</v>
      </c>
      <c r="AB14" s="344">
        <f t="shared" si="9"/>
        <v>0</v>
      </c>
      <c r="AC14" s="326"/>
      <c r="AD14" s="347">
        <f>Cost_Analysis!M128</f>
        <v>0</v>
      </c>
      <c r="AE14" s="344">
        <f t="shared" si="10"/>
        <v>0</v>
      </c>
      <c r="AF14" s="326"/>
      <c r="AG14" s="784"/>
      <c r="AH14" s="343">
        <f t="shared" si="11"/>
        <v>0</v>
      </c>
    </row>
    <row r="15" spans="1:34" ht="15" customHeight="1" x14ac:dyDescent="0.2">
      <c r="A15" s="744" t="s">
        <v>119</v>
      </c>
      <c r="B15" s="743" t="s">
        <v>634</v>
      </c>
      <c r="C15" s="347">
        <f>Cost_Analysis!D141 - Cost_Analysis!D140</f>
        <v>0</v>
      </c>
      <c r="D15" s="344">
        <f t="shared" si="2"/>
        <v>0</v>
      </c>
      <c r="E15" s="326"/>
      <c r="F15" s="347">
        <f>Cost_Analysis!E141 - Cost_Analysis!E140</f>
        <v>0</v>
      </c>
      <c r="G15" s="344">
        <f t="shared" si="3"/>
        <v>0</v>
      </c>
      <c r="H15" s="326"/>
      <c r="I15" s="347">
        <f>Cost_Analysis!F141 - Cost_Analysis!F140</f>
        <v>0</v>
      </c>
      <c r="J15" s="344">
        <f t="shared" si="4"/>
        <v>0</v>
      </c>
      <c r="K15" s="326"/>
      <c r="L15" s="347">
        <f>Cost_Analysis!G141 - Cost_Analysis!G140</f>
        <v>0</v>
      </c>
      <c r="M15" s="344">
        <f t="shared" si="5"/>
        <v>0</v>
      </c>
      <c r="N15" s="326"/>
      <c r="O15" s="347">
        <f>Cost_Analysis!H141 - Cost_Analysis!H140</f>
        <v>0</v>
      </c>
      <c r="P15" s="344">
        <f t="shared" ref="P15:P16" si="12">SUM(O15)</f>
        <v>0</v>
      </c>
      <c r="Q15" s="326"/>
      <c r="R15" s="347">
        <f>Cost_Analysis!I141 - Cost_Analysis!I140</f>
        <v>0</v>
      </c>
      <c r="S15" s="344">
        <f t="shared" si="6"/>
        <v>0</v>
      </c>
      <c r="T15" s="326"/>
      <c r="U15" s="347">
        <f>Cost_Analysis!J141 - Cost_Analysis!J140</f>
        <v>0</v>
      </c>
      <c r="V15" s="344">
        <f t="shared" si="7"/>
        <v>0</v>
      </c>
      <c r="W15" s="326"/>
      <c r="X15" s="347">
        <f>Cost_Analysis!K141 - Cost_Analysis!K140</f>
        <v>0</v>
      </c>
      <c r="Y15" s="344">
        <f t="shared" si="8"/>
        <v>0</v>
      </c>
      <c r="Z15" s="326"/>
      <c r="AA15" s="347">
        <f>Cost_Analysis!L141 - Cost_Analysis!L140</f>
        <v>0</v>
      </c>
      <c r="AB15" s="344">
        <f t="shared" si="9"/>
        <v>0</v>
      </c>
      <c r="AC15" s="326"/>
      <c r="AD15" s="347">
        <f>Cost_Analysis!M141 - Cost_Analysis!M140</f>
        <v>0</v>
      </c>
      <c r="AE15" s="344">
        <f t="shared" si="10"/>
        <v>0</v>
      </c>
      <c r="AF15" s="326"/>
      <c r="AG15" s="784"/>
      <c r="AH15" s="343">
        <f t="shared" si="11"/>
        <v>0</v>
      </c>
    </row>
    <row r="16" spans="1:34" ht="15" customHeight="1" x14ac:dyDescent="0.2">
      <c r="A16" s="744" t="s">
        <v>125</v>
      </c>
      <c r="B16" s="743" t="s">
        <v>635</v>
      </c>
      <c r="C16" s="347">
        <f>Cost_Analysis!D143 + Cost_Analysis!D199</f>
        <v>0</v>
      </c>
      <c r="D16" s="344">
        <f t="shared" si="2"/>
        <v>0</v>
      </c>
      <c r="E16" s="326"/>
      <c r="F16" s="347">
        <f>Cost_Analysis!E143 + (Cost_Analysis!E199)</f>
        <v>0</v>
      </c>
      <c r="G16" s="344">
        <f t="shared" si="3"/>
        <v>0</v>
      </c>
      <c r="H16" s="326"/>
      <c r="I16" s="347">
        <f>Cost_Analysis!F143 + ( Cost_Analysis!F199)</f>
        <v>0</v>
      </c>
      <c r="J16" s="344">
        <f t="shared" si="4"/>
        <v>0</v>
      </c>
      <c r="K16" s="326"/>
      <c r="L16" s="347">
        <f>Cost_Analysis!G143 + Cost_Analysis!G199</f>
        <v>0</v>
      </c>
      <c r="M16" s="344">
        <f t="shared" si="5"/>
        <v>0</v>
      </c>
      <c r="N16" s="326"/>
      <c r="O16" s="347">
        <f>Cost_Analysis!H143 + (Cost_Analysis!H199)</f>
        <v>0</v>
      </c>
      <c r="P16" s="344">
        <f t="shared" si="12"/>
        <v>0</v>
      </c>
      <c r="Q16" s="326"/>
      <c r="R16" s="347">
        <f>Cost_Analysis!I143 + ( Cost_Analysis!I199)</f>
        <v>0</v>
      </c>
      <c r="S16" s="344">
        <f t="shared" si="6"/>
        <v>0</v>
      </c>
      <c r="T16" s="326"/>
      <c r="U16" s="347">
        <f>Cost_Analysis!J143 + (Cost_Analysis!J199)</f>
        <v>0</v>
      </c>
      <c r="V16" s="344">
        <f t="shared" si="7"/>
        <v>0</v>
      </c>
      <c r="W16" s="326"/>
      <c r="X16" s="347">
        <f>Cost_Analysis!K143 + (Cost_Analysis!K199)</f>
        <v>0</v>
      </c>
      <c r="Y16" s="344">
        <f t="shared" si="8"/>
        <v>0</v>
      </c>
      <c r="Z16" s="326"/>
      <c r="AA16" s="347">
        <f>Cost_Analysis!L143 + ( Cost_Analysis!L199)</f>
        <v>0</v>
      </c>
      <c r="AB16" s="344">
        <f t="shared" si="9"/>
        <v>0</v>
      </c>
      <c r="AC16" s="326"/>
      <c r="AD16" s="347">
        <f>Cost_Analysis!M143 + ( Cost_Analysis!M199)</f>
        <v>0</v>
      </c>
      <c r="AE16" s="344">
        <f t="shared" si="10"/>
        <v>0</v>
      </c>
      <c r="AF16" s="326"/>
      <c r="AG16" s="784"/>
      <c r="AH16" s="343">
        <f t="shared" si="11"/>
        <v>0</v>
      </c>
    </row>
    <row r="17" spans="1:34" ht="15" customHeight="1" x14ac:dyDescent="0.2">
      <c r="A17" s="744"/>
      <c r="B17" s="745" t="s">
        <v>636</v>
      </c>
      <c r="C17" s="417"/>
      <c r="D17" s="434">
        <v>0</v>
      </c>
      <c r="E17" s="326"/>
      <c r="F17" s="417"/>
      <c r="G17" s="434">
        <v>0</v>
      </c>
      <c r="H17" s="326"/>
      <c r="I17" s="417"/>
      <c r="J17" s="434">
        <v>0</v>
      </c>
      <c r="K17" s="326"/>
      <c r="L17" s="417"/>
      <c r="M17" s="434">
        <v>0</v>
      </c>
      <c r="N17" s="326"/>
      <c r="O17" s="417"/>
      <c r="P17" s="434">
        <v>0</v>
      </c>
      <c r="Q17" s="326"/>
      <c r="R17" s="417"/>
      <c r="S17" s="434">
        <v>0</v>
      </c>
      <c r="T17" s="326"/>
      <c r="U17" s="417"/>
      <c r="V17" s="434">
        <v>0</v>
      </c>
      <c r="W17" s="326"/>
      <c r="X17" s="417"/>
      <c r="Y17" s="434">
        <v>0</v>
      </c>
      <c r="Z17" s="326"/>
      <c r="AA17" s="417"/>
      <c r="AB17" s="434">
        <v>0</v>
      </c>
      <c r="AC17" s="326"/>
      <c r="AD17" s="417"/>
      <c r="AE17" s="434">
        <v>0</v>
      </c>
      <c r="AF17" s="326"/>
      <c r="AG17" s="784"/>
      <c r="AH17" s="343">
        <f t="shared" si="11"/>
        <v>0</v>
      </c>
    </row>
    <row r="18" spans="1:34" ht="15" customHeight="1" x14ac:dyDescent="0.2">
      <c r="A18" s="744"/>
      <c r="B18" s="745" t="s">
        <v>636</v>
      </c>
      <c r="C18" s="417"/>
      <c r="D18" s="434">
        <v>0</v>
      </c>
      <c r="E18" s="326"/>
      <c r="F18" s="417"/>
      <c r="G18" s="434">
        <v>0</v>
      </c>
      <c r="H18" s="326"/>
      <c r="I18" s="417"/>
      <c r="J18" s="434">
        <v>0</v>
      </c>
      <c r="K18" s="326"/>
      <c r="L18" s="417"/>
      <c r="M18" s="434">
        <v>0</v>
      </c>
      <c r="N18" s="326"/>
      <c r="O18" s="417"/>
      <c r="P18" s="434">
        <v>0</v>
      </c>
      <c r="Q18" s="326"/>
      <c r="R18" s="417"/>
      <c r="S18" s="434">
        <v>0</v>
      </c>
      <c r="T18" s="326"/>
      <c r="U18" s="417"/>
      <c r="V18" s="434">
        <v>0</v>
      </c>
      <c r="W18" s="326"/>
      <c r="X18" s="417"/>
      <c r="Y18" s="434">
        <v>0</v>
      </c>
      <c r="Z18" s="326"/>
      <c r="AA18" s="417"/>
      <c r="AB18" s="434">
        <v>0</v>
      </c>
      <c r="AC18" s="326"/>
      <c r="AD18" s="417"/>
      <c r="AE18" s="434">
        <v>0</v>
      </c>
      <c r="AF18" s="326"/>
      <c r="AG18" s="784"/>
      <c r="AH18" s="343">
        <f t="shared" si="11"/>
        <v>0</v>
      </c>
    </row>
    <row r="19" spans="1:34" ht="15" customHeight="1" x14ac:dyDescent="0.2">
      <c r="A19" s="744"/>
      <c r="B19" s="745" t="s">
        <v>636</v>
      </c>
      <c r="C19" s="417"/>
      <c r="D19" s="434">
        <v>0</v>
      </c>
      <c r="E19" s="326"/>
      <c r="F19" s="417"/>
      <c r="G19" s="434">
        <v>0</v>
      </c>
      <c r="H19" s="326"/>
      <c r="I19" s="417"/>
      <c r="J19" s="434">
        <v>0</v>
      </c>
      <c r="K19" s="326"/>
      <c r="L19" s="417"/>
      <c r="M19" s="434">
        <v>0</v>
      </c>
      <c r="N19" s="326"/>
      <c r="O19" s="417"/>
      <c r="P19" s="434">
        <v>0</v>
      </c>
      <c r="Q19" s="326"/>
      <c r="R19" s="417"/>
      <c r="S19" s="434">
        <v>0</v>
      </c>
      <c r="T19" s="326"/>
      <c r="U19" s="417"/>
      <c r="V19" s="434">
        <v>0</v>
      </c>
      <c r="W19" s="326"/>
      <c r="X19" s="417"/>
      <c r="Y19" s="434">
        <v>0</v>
      </c>
      <c r="Z19" s="326"/>
      <c r="AA19" s="417"/>
      <c r="AB19" s="434">
        <v>0</v>
      </c>
      <c r="AC19" s="326"/>
      <c r="AD19" s="417"/>
      <c r="AE19" s="434">
        <v>0</v>
      </c>
      <c r="AF19" s="326"/>
      <c r="AG19" s="784"/>
      <c r="AH19" s="343">
        <f t="shared" si="11"/>
        <v>0</v>
      </c>
    </row>
    <row r="20" spans="1:34" ht="15" x14ac:dyDescent="0.25">
      <c r="A20" s="746"/>
      <c r="B20" s="747" t="s">
        <v>420</v>
      </c>
      <c r="C20" s="336">
        <f>SUM(C21:C27)</f>
        <v>0</v>
      </c>
      <c r="D20" s="340">
        <f>SUM(D21:D27)</f>
        <v>0</v>
      </c>
      <c r="E20" s="327"/>
      <c r="F20" s="336">
        <f>SUM(F21:F27)</f>
        <v>0</v>
      </c>
      <c r="G20" s="340">
        <f>SUM(G21:G27)</f>
        <v>0</v>
      </c>
      <c r="H20" s="327"/>
      <c r="I20" s="336">
        <f>SUM(I21:I27)</f>
        <v>0</v>
      </c>
      <c r="J20" s="340">
        <f>SUM(J21:J27)</f>
        <v>0</v>
      </c>
      <c r="K20" s="327"/>
      <c r="L20" s="336">
        <f>SUM(L21:L27)</f>
        <v>0</v>
      </c>
      <c r="M20" s="340">
        <f>SUM(M21:M27)</f>
        <v>0</v>
      </c>
      <c r="N20" s="327"/>
      <c r="O20" s="336">
        <f>SUM(O21:O27)</f>
        <v>0</v>
      </c>
      <c r="P20" s="340">
        <f>SUM(P21:P27)</f>
        <v>0</v>
      </c>
      <c r="Q20" s="327"/>
      <c r="R20" s="336">
        <f>SUM(R21:R27)</f>
        <v>0</v>
      </c>
      <c r="S20" s="340">
        <f>SUM(S21:S27)</f>
        <v>0</v>
      </c>
      <c r="T20" s="327"/>
      <c r="U20" s="336">
        <f>SUM(U21:U27)</f>
        <v>0</v>
      </c>
      <c r="V20" s="340">
        <f>SUM(V21:V27)</f>
        <v>0</v>
      </c>
      <c r="W20" s="327"/>
      <c r="X20" s="336">
        <f>SUM(X21:X27)</f>
        <v>0</v>
      </c>
      <c r="Y20" s="340">
        <f>SUM(Y21:Y27)</f>
        <v>0</v>
      </c>
      <c r="Z20" s="327"/>
      <c r="AA20" s="336">
        <f>SUM(AA21:AA27)</f>
        <v>0</v>
      </c>
      <c r="AB20" s="340">
        <f>SUM(AB21:AB27)</f>
        <v>0</v>
      </c>
      <c r="AC20" s="327"/>
      <c r="AD20" s="336">
        <f>SUM(AD21:AD27)</f>
        <v>0</v>
      </c>
      <c r="AE20" s="340">
        <f>SUM(AE21:AE27)</f>
        <v>0</v>
      </c>
      <c r="AF20" s="327"/>
      <c r="AG20" s="784"/>
      <c r="AH20" s="343">
        <f t="shared" si="11"/>
        <v>0</v>
      </c>
    </row>
    <row r="21" spans="1:34" ht="15" customHeight="1" x14ac:dyDescent="0.2">
      <c r="A21" s="742" t="s">
        <v>45</v>
      </c>
      <c r="B21" s="743" t="s">
        <v>46</v>
      </c>
      <c r="C21" s="348">
        <f>Cost_Analysis!D31</f>
        <v>0</v>
      </c>
      <c r="D21" s="341">
        <f>SUM(C21)</f>
        <v>0</v>
      </c>
      <c r="E21" s="326"/>
      <c r="F21" s="348">
        <f>Cost_Analysis!E31</f>
        <v>0</v>
      </c>
      <c r="G21" s="341">
        <f>SUM(F21)</f>
        <v>0</v>
      </c>
      <c r="H21" s="326"/>
      <c r="I21" s="348">
        <f>Cost_Analysis!F31</f>
        <v>0</v>
      </c>
      <c r="J21" s="341">
        <f>SUM(I21)</f>
        <v>0</v>
      </c>
      <c r="K21" s="326"/>
      <c r="L21" s="348">
        <f>Cost_Analysis!G31</f>
        <v>0</v>
      </c>
      <c r="M21" s="341">
        <f>SUM(L21)</f>
        <v>0</v>
      </c>
      <c r="N21" s="326"/>
      <c r="O21" s="348">
        <f>Cost_Analysis!H31</f>
        <v>0</v>
      </c>
      <c r="P21" s="341">
        <f>SUM(O21)</f>
        <v>0</v>
      </c>
      <c r="Q21" s="326"/>
      <c r="R21" s="348">
        <f>Cost_Analysis!I31</f>
        <v>0</v>
      </c>
      <c r="S21" s="341">
        <f>SUM(R21)</f>
        <v>0</v>
      </c>
      <c r="T21" s="326"/>
      <c r="U21" s="348">
        <f>Cost_Analysis!J31</f>
        <v>0</v>
      </c>
      <c r="V21" s="341">
        <f>SUM(U21)</f>
        <v>0</v>
      </c>
      <c r="W21" s="326"/>
      <c r="X21" s="348">
        <f>Cost_Analysis!K31</f>
        <v>0</v>
      </c>
      <c r="Y21" s="341">
        <f>SUM(X21)</f>
        <v>0</v>
      </c>
      <c r="Z21" s="326"/>
      <c r="AA21" s="348">
        <f>Cost_Analysis!L31</f>
        <v>0</v>
      </c>
      <c r="AB21" s="341">
        <f>SUM(AA21)</f>
        <v>0</v>
      </c>
      <c r="AC21" s="326"/>
      <c r="AD21" s="348">
        <f>Cost_Analysis!M31</f>
        <v>0</v>
      </c>
      <c r="AE21" s="341">
        <f>SUM(AD21)</f>
        <v>0</v>
      </c>
      <c r="AF21" s="326"/>
      <c r="AG21" s="784"/>
      <c r="AH21" s="343">
        <f t="shared" si="11"/>
        <v>0</v>
      </c>
    </row>
    <row r="22" spans="1:34" x14ac:dyDescent="0.2">
      <c r="A22" s="746" t="s">
        <v>111</v>
      </c>
      <c r="B22" s="743" t="s">
        <v>109</v>
      </c>
      <c r="C22" s="348">
        <f>Cost_Analysis!D129</f>
        <v>0</v>
      </c>
      <c r="D22" s="341">
        <f>SUM(C22)</f>
        <v>0</v>
      </c>
      <c r="E22" s="328"/>
      <c r="F22" s="348">
        <f>Cost_Analysis!E129</f>
        <v>0</v>
      </c>
      <c r="G22" s="341">
        <f>SUM(F22)</f>
        <v>0</v>
      </c>
      <c r="H22" s="328"/>
      <c r="I22" s="348">
        <f>Cost_Analysis!F129</f>
        <v>0</v>
      </c>
      <c r="J22" s="341">
        <f>SUM(I22)</f>
        <v>0</v>
      </c>
      <c r="K22" s="328"/>
      <c r="L22" s="348">
        <f>Cost_Analysis!G129</f>
        <v>0</v>
      </c>
      <c r="M22" s="341">
        <f>SUM(L22)</f>
        <v>0</v>
      </c>
      <c r="N22" s="328"/>
      <c r="O22" s="348">
        <f>Cost_Analysis!H129</f>
        <v>0</v>
      </c>
      <c r="P22" s="341">
        <f>SUM(O22)</f>
        <v>0</v>
      </c>
      <c r="Q22" s="328"/>
      <c r="R22" s="348">
        <f>Cost_Analysis!I129</f>
        <v>0</v>
      </c>
      <c r="S22" s="341">
        <f>SUM(R22)</f>
        <v>0</v>
      </c>
      <c r="T22" s="328"/>
      <c r="U22" s="348">
        <f>Cost_Analysis!J129</f>
        <v>0</v>
      </c>
      <c r="V22" s="341">
        <f>SUM(U22)</f>
        <v>0</v>
      </c>
      <c r="W22" s="328"/>
      <c r="X22" s="348">
        <f>Cost_Analysis!K129</f>
        <v>0</v>
      </c>
      <c r="Y22" s="341">
        <f>SUM(X22)</f>
        <v>0</v>
      </c>
      <c r="Z22" s="328"/>
      <c r="AA22" s="348">
        <f>Cost_Analysis!L129</f>
        <v>0</v>
      </c>
      <c r="AB22" s="341">
        <f>SUM(AA22)</f>
        <v>0</v>
      </c>
      <c r="AC22" s="328"/>
      <c r="AD22" s="348">
        <f>Cost_Analysis!M129</f>
        <v>0</v>
      </c>
      <c r="AE22" s="341">
        <f>SUM(AD22)</f>
        <v>0</v>
      </c>
      <c r="AF22" s="328"/>
      <c r="AG22" s="784"/>
      <c r="AH22" s="343">
        <f t="shared" si="11"/>
        <v>0</v>
      </c>
    </row>
    <row r="23" spans="1:34" x14ac:dyDescent="0.2">
      <c r="A23" s="746" t="s">
        <v>422</v>
      </c>
      <c r="B23" s="743" t="s">
        <v>423</v>
      </c>
      <c r="C23" s="348">
        <f>Cost_Analysis!D140</f>
        <v>0</v>
      </c>
      <c r="D23" s="341">
        <f>SUM(C23)</f>
        <v>0</v>
      </c>
      <c r="E23" s="328"/>
      <c r="F23" s="348">
        <f>Cost_Analysis!E140</f>
        <v>0</v>
      </c>
      <c r="G23" s="341">
        <f>SUM(F23)</f>
        <v>0</v>
      </c>
      <c r="H23" s="328"/>
      <c r="I23" s="348">
        <f>Cost_Analysis!F140</f>
        <v>0</v>
      </c>
      <c r="J23" s="341">
        <f>SUM(I23)</f>
        <v>0</v>
      </c>
      <c r="K23" s="328"/>
      <c r="L23" s="348">
        <f>Cost_Analysis!G140</f>
        <v>0</v>
      </c>
      <c r="M23" s="341">
        <f>SUM(L23)</f>
        <v>0</v>
      </c>
      <c r="N23" s="328"/>
      <c r="O23" s="348">
        <f>Cost_Analysis!H140</f>
        <v>0</v>
      </c>
      <c r="P23" s="341">
        <f>SUM(O23)</f>
        <v>0</v>
      </c>
      <c r="Q23" s="328"/>
      <c r="R23" s="348">
        <f>Cost_Analysis!I140</f>
        <v>0</v>
      </c>
      <c r="S23" s="341">
        <f>SUM(R23)</f>
        <v>0</v>
      </c>
      <c r="T23" s="328"/>
      <c r="U23" s="348">
        <f>Cost_Analysis!J140</f>
        <v>0</v>
      </c>
      <c r="V23" s="341">
        <f>SUM(U23)</f>
        <v>0</v>
      </c>
      <c r="W23" s="328"/>
      <c r="X23" s="348">
        <f>Cost_Analysis!K140</f>
        <v>0</v>
      </c>
      <c r="Y23" s="341">
        <f>SUM(X23)</f>
        <v>0</v>
      </c>
      <c r="Z23" s="328"/>
      <c r="AA23" s="348">
        <f>Cost_Analysis!L140</f>
        <v>0</v>
      </c>
      <c r="AB23" s="341">
        <f>SUM(AA23)</f>
        <v>0</v>
      </c>
      <c r="AC23" s="328"/>
      <c r="AD23" s="348">
        <f>Cost_Analysis!M140</f>
        <v>0</v>
      </c>
      <c r="AE23" s="341">
        <f>SUM(AD23)</f>
        <v>0</v>
      </c>
      <c r="AF23" s="328"/>
      <c r="AG23" s="784"/>
      <c r="AH23" s="343">
        <f t="shared" si="11"/>
        <v>0</v>
      </c>
    </row>
    <row r="24" spans="1:34" x14ac:dyDescent="0.2">
      <c r="A24" s="746" t="s">
        <v>128</v>
      </c>
      <c r="B24" s="743" t="s">
        <v>635</v>
      </c>
      <c r="C24" s="348">
        <f>(Cost_Analysis!D144)+(Cost_Analysis!D200)</f>
        <v>0</v>
      </c>
      <c r="D24" s="341">
        <f>SUM(C24)</f>
        <v>0</v>
      </c>
      <c r="E24" s="328"/>
      <c r="F24" s="348">
        <f>(Cost_Analysis!E144)+Cost_Analysis!E200</f>
        <v>0</v>
      </c>
      <c r="G24" s="341">
        <f>SUM(F24)</f>
        <v>0</v>
      </c>
      <c r="H24" s="328"/>
      <c r="I24" s="348">
        <f>Cost_Analysis!F144+Cost_Analysis!F200</f>
        <v>0</v>
      </c>
      <c r="J24" s="341">
        <f>SUM(I24)</f>
        <v>0</v>
      </c>
      <c r="K24" s="328"/>
      <c r="L24" s="348">
        <f>(Cost_Analysis!G144)+Cost_Analysis!G200</f>
        <v>0</v>
      </c>
      <c r="M24" s="341">
        <f>SUM(L24)</f>
        <v>0</v>
      </c>
      <c r="N24" s="328"/>
      <c r="O24" s="348">
        <f>(Cost_Analysis!H144+Cost_Analysis!H200)</f>
        <v>0</v>
      </c>
      <c r="P24" s="341">
        <f>SUM(O24)</f>
        <v>0</v>
      </c>
      <c r="Q24" s="328"/>
      <c r="R24" s="348">
        <f>(Cost_Analysis!I144+Cost_Analysis!I200)</f>
        <v>0</v>
      </c>
      <c r="S24" s="341">
        <f>SUM(R24)</f>
        <v>0</v>
      </c>
      <c r="T24" s="328"/>
      <c r="U24" s="348">
        <f>(Cost_Analysis!J144)+(Cost_Analysis!J200)</f>
        <v>0</v>
      </c>
      <c r="V24" s="341">
        <f>SUM(U24)</f>
        <v>0</v>
      </c>
      <c r="W24" s="328"/>
      <c r="X24" s="348">
        <f>(Cost_Analysis!K144)+(Cost_Analysis!K200)</f>
        <v>0</v>
      </c>
      <c r="Y24" s="341">
        <f>SUM(X24)</f>
        <v>0</v>
      </c>
      <c r="Z24" s="328"/>
      <c r="AA24" s="348">
        <f>(Cost_Analysis!L144)+(Cost_Analysis!L200)</f>
        <v>0</v>
      </c>
      <c r="AB24" s="341">
        <f>SUM(AA24)</f>
        <v>0</v>
      </c>
      <c r="AC24" s="328"/>
      <c r="AD24" s="348">
        <f>(Cost_Analysis!M144)+(Cost_Analysis!M200)</f>
        <v>0</v>
      </c>
      <c r="AE24" s="341">
        <f>SUM(AD24)</f>
        <v>0</v>
      </c>
      <c r="AF24" s="328"/>
      <c r="AG24" s="784"/>
      <c r="AH24" s="343">
        <f t="shared" si="11"/>
        <v>0</v>
      </c>
    </row>
    <row r="25" spans="1:34" x14ac:dyDescent="0.2">
      <c r="A25" s="746"/>
      <c r="B25" s="745" t="s">
        <v>636</v>
      </c>
      <c r="C25" s="417"/>
      <c r="D25" s="434">
        <v>0</v>
      </c>
      <c r="E25" s="328"/>
      <c r="F25" s="417"/>
      <c r="G25" s="434">
        <v>0</v>
      </c>
      <c r="H25" s="328"/>
      <c r="I25" s="417"/>
      <c r="J25" s="434">
        <v>0</v>
      </c>
      <c r="K25" s="328"/>
      <c r="L25" s="417"/>
      <c r="M25" s="434">
        <v>0</v>
      </c>
      <c r="N25" s="328"/>
      <c r="O25" s="417"/>
      <c r="P25" s="434">
        <v>0</v>
      </c>
      <c r="Q25" s="328"/>
      <c r="R25" s="417"/>
      <c r="S25" s="434">
        <v>0</v>
      </c>
      <c r="T25" s="328"/>
      <c r="U25" s="417"/>
      <c r="V25" s="434">
        <v>0</v>
      </c>
      <c r="W25" s="328"/>
      <c r="X25" s="417"/>
      <c r="Y25" s="434">
        <v>0</v>
      </c>
      <c r="Z25" s="328"/>
      <c r="AA25" s="417"/>
      <c r="AB25" s="434">
        <v>0</v>
      </c>
      <c r="AC25" s="328"/>
      <c r="AD25" s="417"/>
      <c r="AE25" s="434">
        <v>0</v>
      </c>
      <c r="AF25" s="328"/>
      <c r="AG25" s="784"/>
      <c r="AH25" s="343">
        <f t="shared" si="11"/>
        <v>0</v>
      </c>
    </row>
    <row r="26" spans="1:34" x14ac:dyDescent="0.2">
      <c r="A26" s="746"/>
      <c r="B26" s="745" t="s">
        <v>636</v>
      </c>
      <c r="C26" s="417"/>
      <c r="D26" s="434">
        <v>0</v>
      </c>
      <c r="E26" s="328"/>
      <c r="F26" s="417"/>
      <c r="G26" s="434">
        <v>0</v>
      </c>
      <c r="H26" s="328"/>
      <c r="I26" s="417"/>
      <c r="J26" s="434">
        <v>0</v>
      </c>
      <c r="K26" s="328"/>
      <c r="L26" s="417"/>
      <c r="M26" s="434">
        <v>0</v>
      </c>
      <c r="N26" s="328"/>
      <c r="O26" s="417"/>
      <c r="P26" s="434">
        <v>0</v>
      </c>
      <c r="Q26" s="328"/>
      <c r="R26" s="417"/>
      <c r="S26" s="434">
        <v>0</v>
      </c>
      <c r="T26" s="328"/>
      <c r="U26" s="417"/>
      <c r="V26" s="434">
        <v>0</v>
      </c>
      <c r="W26" s="328"/>
      <c r="X26" s="417"/>
      <c r="Y26" s="434">
        <v>0</v>
      </c>
      <c r="Z26" s="328"/>
      <c r="AA26" s="417"/>
      <c r="AB26" s="434">
        <v>0</v>
      </c>
      <c r="AC26" s="328"/>
      <c r="AD26" s="417"/>
      <c r="AE26" s="434">
        <v>0</v>
      </c>
      <c r="AF26" s="328"/>
      <c r="AG26" s="784"/>
      <c r="AH26" s="343">
        <f t="shared" si="11"/>
        <v>0</v>
      </c>
    </row>
    <row r="27" spans="1:34" x14ac:dyDescent="0.2">
      <c r="A27" s="746"/>
      <c r="B27" s="745" t="s">
        <v>636</v>
      </c>
      <c r="C27" s="417"/>
      <c r="D27" s="434">
        <v>0</v>
      </c>
      <c r="E27" s="328"/>
      <c r="F27" s="417"/>
      <c r="G27" s="434">
        <v>0</v>
      </c>
      <c r="H27" s="328"/>
      <c r="I27" s="417"/>
      <c r="J27" s="434">
        <v>0</v>
      </c>
      <c r="K27" s="328"/>
      <c r="L27" s="417"/>
      <c r="M27" s="434">
        <v>0</v>
      </c>
      <c r="N27" s="328"/>
      <c r="O27" s="417"/>
      <c r="P27" s="434">
        <v>0</v>
      </c>
      <c r="Q27" s="328"/>
      <c r="R27" s="417"/>
      <c r="S27" s="434">
        <v>0</v>
      </c>
      <c r="T27" s="328"/>
      <c r="U27" s="417"/>
      <c r="V27" s="434">
        <v>0</v>
      </c>
      <c r="W27" s="328"/>
      <c r="X27" s="417"/>
      <c r="Y27" s="434">
        <v>0</v>
      </c>
      <c r="Z27" s="328"/>
      <c r="AA27" s="417"/>
      <c r="AB27" s="434">
        <v>0</v>
      </c>
      <c r="AC27" s="328"/>
      <c r="AD27" s="417"/>
      <c r="AE27" s="434">
        <v>0</v>
      </c>
      <c r="AF27" s="328"/>
      <c r="AG27" s="784"/>
      <c r="AH27" s="343">
        <f t="shared" si="11"/>
        <v>0</v>
      </c>
    </row>
    <row r="28" spans="1:34" ht="15.75" thickBot="1" x14ac:dyDescent="0.3">
      <c r="A28" s="748"/>
      <c r="B28" s="749" t="s">
        <v>637</v>
      </c>
      <c r="C28" s="337">
        <f>SUM(C6+C20)</f>
        <v>0</v>
      </c>
      <c r="D28" s="342">
        <f>SUM(D6,D20)</f>
        <v>0</v>
      </c>
      <c r="E28" s="329"/>
      <c r="F28" s="337">
        <f>SUM(F6+F20)</f>
        <v>0</v>
      </c>
      <c r="G28" s="342">
        <f>SUM(G6,G20)</f>
        <v>0</v>
      </c>
      <c r="H28" s="329"/>
      <c r="I28" s="337">
        <f>SUM(I6+I20)</f>
        <v>0</v>
      </c>
      <c r="J28" s="342">
        <f>SUM(J6,J20)</f>
        <v>0</v>
      </c>
      <c r="K28" s="329"/>
      <c r="L28" s="337">
        <f>SUM(L6+L20)</f>
        <v>0</v>
      </c>
      <c r="M28" s="342">
        <f>SUM(M6,M20)</f>
        <v>0</v>
      </c>
      <c r="N28" s="329"/>
      <c r="O28" s="337">
        <f>SUM(O6+O20)</f>
        <v>0</v>
      </c>
      <c r="P28" s="342">
        <f>SUM(P6,P20)</f>
        <v>0</v>
      </c>
      <c r="Q28" s="329"/>
      <c r="R28" s="337">
        <f>SUM(R6+R20)</f>
        <v>0</v>
      </c>
      <c r="S28" s="342">
        <f>SUM(S6,S20)</f>
        <v>0</v>
      </c>
      <c r="T28" s="329"/>
      <c r="U28" s="337">
        <f>SUM(U6+U20)</f>
        <v>0</v>
      </c>
      <c r="V28" s="342">
        <f>SUM(V6,V20)</f>
        <v>0</v>
      </c>
      <c r="W28" s="329"/>
      <c r="X28" s="337">
        <f>SUM(X6+X20)</f>
        <v>0</v>
      </c>
      <c r="Y28" s="342">
        <f>SUM(Y6,Y20)</f>
        <v>0</v>
      </c>
      <c r="Z28" s="329"/>
      <c r="AA28" s="337">
        <f>SUM(AA6+AA20)</f>
        <v>0</v>
      </c>
      <c r="AB28" s="342">
        <f>SUM(AB6,AB20)</f>
        <v>0</v>
      </c>
      <c r="AC28" s="329"/>
      <c r="AD28" s="337">
        <f>SUM(AD6+AD20)</f>
        <v>0</v>
      </c>
      <c r="AE28" s="342">
        <f>SUM(AE6,AE20)</f>
        <v>0</v>
      </c>
      <c r="AF28" s="329"/>
      <c r="AG28" s="785"/>
      <c r="AH28" s="345">
        <f>SUM(AE28,AB28,Y28,V28,S28,P28,M28,J28,G28,D28)</f>
        <v>0</v>
      </c>
    </row>
    <row r="29" spans="1:34" ht="15" thickTop="1" x14ac:dyDescent="0.2">
      <c r="A29" s="353"/>
      <c r="B29" s="353"/>
      <c r="C29" s="353"/>
      <c r="D29" s="353"/>
      <c r="E29" s="353"/>
      <c r="F29" s="353"/>
      <c r="G29" s="353"/>
      <c r="H29" s="353"/>
      <c r="I29" s="353"/>
      <c r="J29" s="353"/>
      <c r="K29" s="353"/>
      <c r="L29" s="353"/>
      <c r="M29" s="353"/>
      <c r="N29" s="786"/>
      <c r="O29" s="353"/>
      <c r="P29" s="353"/>
      <c r="Q29" s="353"/>
      <c r="R29" s="353"/>
      <c r="S29" s="353"/>
      <c r="T29" s="353"/>
      <c r="U29" s="353"/>
      <c r="V29" s="353"/>
      <c r="W29" s="353"/>
      <c r="X29" s="353"/>
      <c r="Y29" s="353"/>
      <c r="Z29" s="353"/>
      <c r="AA29" s="353"/>
      <c r="AB29" s="353"/>
      <c r="AC29" s="353"/>
      <c r="AD29" s="353"/>
      <c r="AE29" s="353"/>
      <c r="AF29" s="353"/>
      <c r="AG29" s="353"/>
      <c r="AH29" s="353"/>
    </row>
    <row r="30" spans="1:34" x14ac:dyDescent="0.2">
      <c r="A30" s="353"/>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row>
    <row r="31" spans="1:34" x14ac:dyDescent="0.2">
      <c r="A31" s="353"/>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row>
    <row r="32" spans="1:34" x14ac:dyDescent="0.2">
      <c r="A32" s="353"/>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row>
    <row r="33" spans="3:34" x14ac:dyDescent="0.2">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row>
    <row r="34" spans="3:34" x14ac:dyDescent="0.2">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row>
    <row r="35" spans="3:34" x14ac:dyDescent="0.2">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row>
    <row r="36" spans="3:34" x14ac:dyDescent="0.2">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row>
    <row r="37" spans="3:34" x14ac:dyDescent="0.2">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row>
    <row r="38" spans="3:34" x14ac:dyDescent="0.2">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row>
    <row r="39" spans="3:34" x14ac:dyDescent="0.2">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row>
    <row r="40" spans="3:34" x14ac:dyDescent="0.2">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row>
    <row r="41" spans="3:34" x14ac:dyDescent="0.2">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row>
    <row r="42" spans="3:34" x14ac:dyDescent="0.2">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row>
    <row r="43" spans="3:34" s="7" customFormat="1" ht="12.75" x14ac:dyDescent="0.2"/>
    <row r="44" spans="3:34" ht="15" x14ac:dyDescent="0.25">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353"/>
      <c r="AH44" s="769"/>
    </row>
    <row r="45" spans="3:34" x14ac:dyDescent="0.2">
      <c r="C45" s="775"/>
      <c r="D45" s="775"/>
      <c r="E45" s="775"/>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769"/>
    </row>
  </sheetData>
  <sheetProtection algorithmName="SHA-512" hashValue="CT1EjaPP7pCHrMizYCU1/4EQXDUqW/HYUI+Ogy1WKcc1oyZboug8uZdtQDrxVR6zipTJOJ/krSBYYezqxtx2Hg==" saltValue="JyPcwoS2i7zZiwAXJ9zfhQ==" spinCount="100000" sheet="1" objects="1" scenarios="1"/>
  <mergeCells count="20">
    <mergeCell ref="R4:T4"/>
    <mergeCell ref="C3:E3"/>
    <mergeCell ref="F3:H3"/>
    <mergeCell ref="I3:K3"/>
    <mergeCell ref="L3:N3"/>
    <mergeCell ref="O3:Q3"/>
    <mergeCell ref="R3:T3"/>
    <mergeCell ref="C4:E4"/>
    <mergeCell ref="F4:H4"/>
    <mergeCell ref="I4:K4"/>
    <mergeCell ref="L4:N4"/>
    <mergeCell ref="O4:Q4"/>
    <mergeCell ref="U4:W4"/>
    <mergeCell ref="X4:Z4"/>
    <mergeCell ref="AA4:AC4"/>
    <mergeCell ref="AD4:AF4"/>
    <mergeCell ref="U3:W3"/>
    <mergeCell ref="X3:Z3"/>
    <mergeCell ref="AA3:AC3"/>
    <mergeCell ref="AD3:AF3"/>
  </mergeCells>
  <phoneticPr fontId="44" type="noConversion"/>
  <conditionalFormatting sqref="D6">
    <cfRule type="cellIs" dxfId="98" priority="124" operator="notEqual">
      <formula>$C$6</formula>
    </cfRule>
  </conditionalFormatting>
  <conditionalFormatting sqref="D7:D8">
    <cfRule type="cellIs" dxfId="97" priority="125" operator="notEqual">
      <formula>$C$8</formula>
    </cfRule>
  </conditionalFormatting>
  <conditionalFormatting sqref="D9:D10">
    <cfRule type="cellIs" dxfId="96" priority="123" stopIfTrue="1" operator="notEqual">
      <formula>(C9)</formula>
    </cfRule>
  </conditionalFormatting>
  <conditionalFormatting sqref="D11">
    <cfRule type="cellIs" dxfId="95" priority="122" operator="notEqual">
      <formula>$C$11</formula>
    </cfRule>
  </conditionalFormatting>
  <conditionalFormatting sqref="D12:D14">
    <cfRule type="cellIs" dxfId="94" priority="121" operator="notEqual">
      <formula>$C$12</formula>
    </cfRule>
  </conditionalFormatting>
  <conditionalFormatting sqref="D15:D16">
    <cfRule type="cellIs" dxfId="93" priority="120" operator="notEqual">
      <formula>$C$15</formula>
    </cfRule>
  </conditionalFormatting>
  <conditionalFormatting sqref="D20:D21">
    <cfRule type="cellIs" dxfId="92" priority="389" stopIfTrue="1" operator="notEqual">
      <formula>(C20)</formula>
    </cfRule>
  </conditionalFormatting>
  <conditionalFormatting sqref="D22">
    <cfRule type="cellIs" dxfId="91" priority="119" operator="notEqual">
      <formula>$C$22</formula>
    </cfRule>
  </conditionalFormatting>
  <conditionalFormatting sqref="D23:D24">
    <cfRule type="cellIs" dxfId="90" priority="118" operator="notEqual">
      <formula>$C$23</formula>
    </cfRule>
  </conditionalFormatting>
  <conditionalFormatting sqref="D28">
    <cfRule type="cellIs" dxfId="89" priority="400" stopIfTrue="1" operator="notEqual">
      <formula>(C28)</formula>
    </cfRule>
  </conditionalFormatting>
  <conditionalFormatting sqref="G6">
    <cfRule type="cellIs" dxfId="88" priority="387" stopIfTrue="1" operator="notEqual">
      <formula>(F6)</formula>
    </cfRule>
  </conditionalFormatting>
  <conditionalFormatting sqref="G7:G8">
    <cfRule type="cellIs" dxfId="87" priority="116" operator="notEqual">
      <formula>$F$8</formula>
    </cfRule>
  </conditionalFormatting>
  <conditionalFormatting sqref="G9">
    <cfRule type="cellIs" dxfId="86" priority="21" operator="notEqual">
      <formula>$F$9</formula>
    </cfRule>
  </conditionalFormatting>
  <conditionalFormatting sqref="G10">
    <cfRule type="cellIs" dxfId="85" priority="20" operator="notEqual">
      <formula>$F$10</formula>
    </cfRule>
  </conditionalFormatting>
  <conditionalFormatting sqref="G11">
    <cfRule type="cellIs" dxfId="84" priority="114" stopIfTrue="1" operator="notEqual">
      <formula>$F$11</formula>
    </cfRule>
  </conditionalFormatting>
  <conditionalFormatting sqref="G12:G14">
    <cfRule type="cellIs" dxfId="83" priority="113" operator="notEqual">
      <formula>$F$12</formula>
    </cfRule>
  </conditionalFormatting>
  <conditionalFormatting sqref="G15:G16">
    <cfRule type="cellIs" dxfId="82" priority="112" operator="notEqual">
      <formula>$F$15</formula>
    </cfRule>
  </conditionalFormatting>
  <conditionalFormatting sqref="G20:G21">
    <cfRule type="cellIs" dxfId="81" priority="363" stopIfTrue="1" operator="notEqual">
      <formula>(F20)</formula>
    </cfRule>
  </conditionalFormatting>
  <conditionalFormatting sqref="G22">
    <cfRule type="cellIs" dxfId="80" priority="111" operator="notEqual">
      <formula>$F$22</formula>
    </cfRule>
  </conditionalFormatting>
  <conditionalFormatting sqref="G23:G24">
    <cfRule type="cellIs" dxfId="79" priority="110" operator="notEqual">
      <formula>$F$23</formula>
    </cfRule>
  </conditionalFormatting>
  <conditionalFormatting sqref="G28">
    <cfRule type="cellIs" dxfId="78" priority="398" stopIfTrue="1" operator="notEqual">
      <formula>(F28)</formula>
    </cfRule>
  </conditionalFormatting>
  <conditionalFormatting sqref="J6:J9">
    <cfRule type="cellIs" dxfId="77" priority="356" operator="notEqual">
      <formula>(I6)</formula>
    </cfRule>
  </conditionalFormatting>
  <conditionalFormatting sqref="J10">
    <cfRule type="cellIs" dxfId="76" priority="109" operator="notEqual">
      <formula>$I$10</formula>
    </cfRule>
  </conditionalFormatting>
  <conditionalFormatting sqref="J11">
    <cfRule type="cellIs" dxfId="75" priority="108" operator="notEqual">
      <formula>$I$11</formula>
    </cfRule>
  </conditionalFormatting>
  <conditionalFormatting sqref="J12:J14">
    <cfRule type="cellIs" dxfId="74" priority="107" operator="notEqual">
      <formula>$I$12</formula>
    </cfRule>
  </conditionalFormatting>
  <conditionalFormatting sqref="J15:J16">
    <cfRule type="cellIs" dxfId="73" priority="106" operator="notEqual">
      <formula>$I$15</formula>
    </cfRule>
  </conditionalFormatting>
  <conditionalFormatting sqref="J20:J21">
    <cfRule type="cellIs" dxfId="72" priority="355" operator="notEqual">
      <formula>(I20)</formula>
    </cfRule>
  </conditionalFormatting>
  <conditionalFormatting sqref="J22">
    <cfRule type="cellIs" dxfId="71" priority="105" operator="notEqual">
      <formula>$I$22</formula>
    </cfRule>
  </conditionalFormatting>
  <conditionalFormatting sqref="J23:J24">
    <cfRule type="cellIs" dxfId="70" priority="104" operator="notEqual">
      <formula>$I$23</formula>
    </cfRule>
  </conditionalFormatting>
  <conditionalFormatting sqref="J28">
    <cfRule type="cellIs" dxfId="69" priority="399" stopIfTrue="1" operator="notEqual">
      <formula>(I28)</formula>
    </cfRule>
  </conditionalFormatting>
  <conditionalFormatting sqref="M6">
    <cfRule type="cellIs" dxfId="68" priority="383" operator="notEqual">
      <formula>(L6)</formula>
    </cfRule>
  </conditionalFormatting>
  <conditionalFormatting sqref="M7:M8">
    <cfRule type="cellIs" dxfId="67" priority="414" stopIfTrue="1" operator="notEqual">
      <formula>(L7)</formula>
    </cfRule>
  </conditionalFormatting>
  <conditionalFormatting sqref="M9">
    <cfRule type="cellIs" dxfId="66" priority="339" operator="notEqual">
      <formula>(L9)</formula>
    </cfRule>
  </conditionalFormatting>
  <conditionalFormatting sqref="M10">
    <cfRule type="cellIs" dxfId="65" priority="103" operator="notEqual">
      <formula>$L$10</formula>
    </cfRule>
  </conditionalFormatting>
  <conditionalFormatting sqref="M11">
    <cfRule type="cellIs" dxfId="64" priority="102" operator="notEqual">
      <formula>$L$11</formula>
    </cfRule>
  </conditionalFormatting>
  <conditionalFormatting sqref="M12:M14">
    <cfRule type="cellIs" dxfId="63" priority="101" operator="notEqual">
      <formula>$L$12</formula>
    </cfRule>
  </conditionalFormatting>
  <conditionalFormatting sqref="M15:M16">
    <cfRule type="cellIs" dxfId="62" priority="100" operator="notEqual">
      <formula>$L$15</formula>
    </cfRule>
  </conditionalFormatting>
  <conditionalFormatting sqref="M20:M21">
    <cfRule type="cellIs" dxfId="61" priority="382" operator="notEqual">
      <formula>(L20)</formula>
    </cfRule>
  </conditionalFormatting>
  <conditionalFormatting sqref="M22">
    <cfRule type="cellIs" dxfId="60" priority="99" operator="notEqual">
      <formula>$L$22</formula>
    </cfRule>
  </conditionalFormatting>
  <conditionalFormatting sqref="M23:M24">
    <cfRule type="cellIs" dxfId="59" priority="98" operator="notEqual">
      <formula>$L$23</formula>
    </cfRule>
  </conditionalFormatting>
  <conditionalFormatting sqref="M28">
    <cfRule type="cellIs" dxfId="58" priority="396" operator="notEqual">
      <formula>(L28)</formula>
    </cfRule>
  </conditionalFormatting>
  <conditionalFormatting sqref="P6:P9">
    <cfRule type="cellIs" dxfId="57" priority="92" operator="notEqual">
      <formula>(O6)</formula>
    </cfRule>
  </conditionalFormatting>
  <conditionalFormatting sqref="P10">
    <cfRule type="cellIs" dxfId="56" priority="91" operator="notEqual">
      <formula>$O$10</formula>
    </cfRule>
  </conditionalFormatting>
  <conditionalFormatting sqref="P11">
    <cfRule type="cellIs" dxfId="55" priority="90" operator="notEqual">
      <formula>$O$11</formula>
    </cfRule>
  </conditionalFormatting>
  <conditionalFormatting sqref="P12:P14">
    <cfRule type="cellIs" dxfId="54" priority="89" operator="notEqual">
      <formula>$O$12</formula>
    </cfRule>
  </conditionalFormatting>
  <conditionalFormatting sqref="P15:P16">
    <cfRule type="cellIs" priority="1" operator="notEqual">
      <formula>$O$15</formula>
    </cfRule>
  </conditionalFormatting>
  <conditionalFormatting sqref="P20:P21">
    <cfRule type="cellIs" dxfId="53" priority="381" operator="notEqual">
      <formula>(O20)</formula>
    </cfRule>
  </conditionalFormatting>
  <conditionalFormatting sqref="P22">
    <cfRule type="cellIs" dxfId="52" priority="87" operator="notEqual">
      <formula>$O$22</formula>
    </cfRule>
  </conditionalFormatting>
  <conditionalFormatting sqref="P23:P24">
    <cfRule type="cellIs" dxfId="51" priority="86" operator="notEqual">
      <formula>$O$23</formula>
    </cfRule>
  </conditionalFormatting>
  <conditionalFormatting sqref="P28">
    <cfRule type="cellIs" dxfId="50" priority="395" operator="notEqual">
      <formula>(O28)</formula>
    </cfRule>
  </conditionalFormatting>
  <conditionalFormatting sqref="S6:S8">
    <cfRule type="cellIs" dxfId="49" priority="379" operator="notEqual">
      <formula>(R6)</formula>
    </cfRule>
  </conditionalFormatting>
  <conditionalFormatting sqref="S9">
    <cfRule type="cellIs" dxfId="48" priority="290" operator="notEqual">
      <formula>$R$9</formula>
    </cfRule>
  </conditionalFormatting>
  <conditionalFormatting sqref="S10">
    <cfRule type="cellIs" dxfId="47" priority="79" operator="notEqual">
      <formula>$R$10</formula>
    </cfRule>
  </conditionalFormatting>
  <conditionalFormatting sqref="S11">
    <cfRule type="cellIs" dxfId="46" priority="78" operator="notEqual">
      <formula>$R$11</formula>
    </cfRule>
  </conditionalFormatting>
  <conditionalFormatting sqref="S12:S14">
    <cfRule type="cellIs" dxfId="45" priority="77" operator="notEqual">
      <formula>$R$12</formula>
    </cfRule>
  </conditionalFormatting>
  <conditionalFormatting sqref="S15:S16">
    <cfRule type="cellIs" dxfId="44" priority="76" operator="notEqual">
      <formula>$R$15</formula>
    </cfRule>
  </conditionalFormatting>
  <conditionalFormatting sqref="S20">
    <cfRule type="cellIs" dxfId="43" priority="378" operator="notEqual">
      <formula>(R20)</formula>
    </cfRule>
  </conditionalFormatting>
  <conditionalFormatting sqref="S21">
    <cfRule type="cellIs" dxfId="42" priority="5" operator="notEqual">
      <formula>$R$21</formula>
    </cfRule>
  </conditionalFormatting>
  <conditionalFormatting sqref="S22">
    <cfRule type="cellIs" dxfId="41" priority="75" operator="notEqual">
      <formula>$R$22</formula>
    </cfRule>
  </conditionalFormatting>
  <conditionalFormatting sqref="S23:S24">
    <cfRule type="cellIs" dxfId="40" priority="74" operator="notEqual">
      <formula>$R$23</formula>
    </cfRule>
  </conditionalFormatting>
  <conditionalFormatting sqref="S28">
    <cfRule type="cellIs" dxfId="39" priority="394" operator="notEqual">
      <formula>(R28)</formula>
    </cfRule>
  </conditionalFormatting>
  <conditionalFormatting sqref="V6:V9">
    <cfRule type="cellIs" dxfId="38" priority="258" operator="notEqual">
      <formula>(U6)</formula>
    </cfRule>
  </conditionalFormatting>
  <conditionalFormatting sqref="V10 Y10">
    <cfRule type="cellIs" dxfId="37" priority="68" operator="notEqual">
      <formula>$U$10</formula>
    </cfRule>
  </conditionalFormatting>
  <conditionalFormatting sqref="V11">
    <cfRule type="cellIs" dxfId="36" priority="67" operator="notEqual">
      <formula>$U$11</formula>
    </cfRule>
  </conditionalFormatting>
  <conditionalFormatting sqref="V12:V14">
    <cfRule type="cellIs" dxfId="35" priority="66" operator="notEqual">
      <formula>$U$12</formula>
    </cfRule>
  </conditionalFormatting>
  <conditionalFormatting sqref="V15:V16">
    <cfRule type="cellIs" dxfId="34" priority="65" operator="notEqual">
      <formula>$U$15</formula>
    </cfRule>
  </conditionalFormatting>
  <conditionalFormatting sqref="V20">
    <cfRule type="cellIs" dxfId="33" priority="376" operator="notEqual">
      <formula>(U20)</formula>
    </cfRule>
  </conditionalFormatting>
  <conditionalFormatting sqref="V21">
    <cfRule type="cellIs" dxfId="32" priority="62" operator="notEqual">
      <formula>$U$21</formula>
    </cfRule>
  </conditionalFormatting>
  <conditionalFormatting sqref="V22">
    <cfRule type="cellIs" dxfId="31" priority="64" operator="notEqual">
      <formula>$U$22</formula>
    </cfRule>
  </conditionalFormatting>
  <conditionalFormatting sqref="V23:V24">
    <cfRule type="cellIs" dxfId="30" priority="63" operator="notEqual">
      <formula>$U$23</formula>
    </cfRule>
  </conditionalFormatting>
  <conditionalFormatting sqref="V28">
    <cfRule type="cellIs" dxfId="29" priority="393" operator="notEqual">
      <formula>(U28)</formula>
    </cfRule>
  </conditionalFormatting>
  <conditionalFormatting sqref="Y6">
    <cfRule type="cellIs" dxfId="28" priority="375" stopIfTrue="1" operator="notEqual">
      <formula>(X6)</formula>
    </cfRule>
  </conditionalFormatting>
  <conditionalFormatting sqref="Y7:Y8">
    <cfRule type="cellIs" dxfId="27" priority="48" operator="notEqual">
      <formula>$X$8</formula>
    </cfRule>
  </conditionalFormatting>
  <conditionalFormatting sqref="Y9">
    <cfRule type="cellIs" dxfId="26" priority="47" operator="notEqual">
      <formula>$X$9</formula>
    </cfRule>
  </conditionalFormatting>
  <conditionalFormatting sqref="Y11">
    <cfRule type="cellIs" dxfId="25" priority="55" operator="notEqual">
      <formula>$X$11</formula>
    </cfRule>
  </conditionalFormatting>
  <conditionalFormatting sqref="Y12:Y14">
    <cfRule type="cellIs" dxfId="24" priority="54" operator="notEqual">
      <formula>$X$12</formula>
    </cfRule>
  </conditionalFormatting>
  <conditionalFormatting sqref="Y15:Y16">
    <cfRule type="cellIs" dxfId="23" priority="53" operator="notEqual">
      <formula>$X$15</formula>
    </cfRule>
  </conditionalFormatting>
  <conditionalFormatting sqref="Y20:Y21">
    <cfRule type="cellIs" dxfId="22" priority="374" operator="notEqual">
      <formula>(X20)</formula>
    </cfRule>
  </conditionalFormatting>
  <conditionalFormatting sqref="Y22">
    <cfRule type="cellIs" dxfId="21" priority="52" operator="notEqual">
      <formula>$X$22</formula>
    </cfRule>
  </conditionalFormatting>
  <conditionalFormatting sqref="Y23:Y24">
    <cfRule type="cellIs" dxfId="20" priority="51" operator="notEqual">
      <formula>$X$23</formula>
    </cfRule>
  </conditionalFormatting>
  <conditionalFormatting sqref="Y28">
    <cfRule type="cellIs" dxfId="19" priority="392" operator="notEqual">
      <formula>(X28)</formula>
    </cfRule>
  </conditionalFormatting>
  <conditionalFormatting sqref="AB6">
    <cfRule type="cellIs" dxfId="18" priority="373" operator="notEqual">
      <formula>$AA$6</formula>
    </cfRule>
  </conditionalFormatting>
  <conditionalFormatting sqref="AB7:AB9">
    <cfRule type="cellIs" dxfId="17" priority="179" operator="notEqual">
      <formula>(AA7)</formula>
    </cfRule>
  </conditionalFormatting>
  <conditionalFormatting sqref="AB10">
    <cfRule type="cellIs" dxfId="16" priority="42" operator="notEqual">
      <formula>$AA$10</formula>
    </cfRule>
  </conditionalFormatting>
  <conditionalFormatting sqref="AB11">
    <cfRule type="cellIs" dxfId="15" priority="41" operator="notEqual">
      <formula>$AA$11</formula>
    </cfRule>
  </conditionalFormatting>
  <conditionalFormatting sqref="AB12:AB14">
    <cfRule type="cellIs" dxfId="14" priority="40" operator="notEqual">
      <formula>$AA$12</formula>
    </cfRule>
  </conditionalFormatting>
  <conditionalFormatting sqref="AB15:AB16">
    <cfRule type="cellIs" dxfId="13" priority="39" operator="notEqual">
      <formula>$AA$15</formula>
    </cfRule>
  </conditionalFormatting>
  <conditionalFormatting sqref="AB20:AB21">
    <cfRule type="cellIs" dxfId="12" priority="372" operator="notEqual">
      <formula>(AA20)</formula>
    </cfRule>
  </conditionalFormatting>
  <conditionalFormatting sqref="AB22">
    <cfRule type="cellIs" dxfId="11" priority="38" operator="notEqual">
      <formula>$AA$22</formula>
    </cfRule>
  </conditionalFormatting>
  <conditionalFormatting sqref="AB23:AB24">
    <cfRule type="cellIs" dxfId="10" priority="37" operator="notEqual">
      <formula>$AA$23</formula>
    </cfRule>
  </conditionalFormatting>
  <conditionalFormatting sqref="AB28">
    <cfRule type="cellIs" dxfId="9" priority="391" operator="notEqual">
      <formula>(AA28)</formula>
    </cfRule>
  </conditionalFormatting>
  <conditionalFormatting sqref="AE6:AE16">
    <cfRule type="cellIs" dxfId="8" priority="132" operator="notEqual">
      <formula>(AD6)</formula>
    </cfRule>
  </conditionalFormatting>
  <conditionalFormatting sqref="AE10">
    <cfRule type="cellIs" dxfId="7" priority="27" operator="notEqual">
      <formula>$AD$10</formula>
    </cfRule>
  </conditionalFormatting>
  <conditionalFormatting sqref="AE11">
    <cfRule type="cellIs" dxfId="6" priority="26" operator="notEqual">
      <formula>$AD$11</formula>
    </cfRule>
  </conditionalFormatting>
  <conditionalFormatting sqref="AE12:AE14">
    <cfRule type="cellIs" dxfId="5" priority="25" operator="notEqual">
      <formula>$AD$12</formula>
    </cfRule>
  </conditionalFormatting>
  <conditionalFormatting sqref="AE15:AE16">
    <cfRule type="cellIs" dxfId="4" priority="24" operator="notEqual">
      <formula>$AD$15</formula>
    </cfRule>
  </conditionalFormatting>
  <conditionalFormatting sqref="AE20:AE21">
    <cfRule type="cellIs" dxfId="3" priority="370" operator="notEqual">
      <formula>(AD20)</formula>
    </cfRule>
  </conditionalFormatting>
  <conditionalFormatting sqref="AE22">
    <cfRule type="cellIs" dxfId="2" priority="23" operator="notEqual">
      <formula>$AD$22</formula>
    </cfRule>
  </conditionalFormatting>
  <conditionalFormatting sqref="AE23:AE24">
    <cfRule type="cellIs" dxfId="1" priority="22" operator="notEqual">
      <formula>$AD$23</formula>
    </cfRule>
  </conditionalFormatting>
  <conditionalFormatting sqref="AE28">
    <cfRule type="cellIs" dxfId="0" priority="390" operator="notEqual">
      <formula>(AD28)</formula>
    </cfRule>
  </conditionalFormatting>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9"/>
  </sheetPr>
  <dimension ref="A1:N277"/>
  <sheetViews>
    <sheetView showGridLines="0" zoomScaleNormal="100" zoomScalePageLayoutView="64" workbookViewId="0">
      <selection activeCell="R50" sqref="R50"/>
    </sheetView>
  </sheetViews>
  <sheetFormatPr defaultColWidth="9" defaultRowHeight="14.25" x14ac:dyDescent="0.2"/>
  <cols>
    <col min="1" max="1" width="6" style="5" customWidth="1"/>
    <col min="2" max="2" width="49.625" style="5" customWidth="1"/>
    <col min="3" max="12" width="12.625" style="5" customWidth="1"/>
    <col min="13" max="13" width="1.625" style="5" customWidth="1"/>
    <col min="14" max="14" width="14.125" style="8" customWidth="1"/>
    <col min="15" max="16384" width="9" style="5"/>
  </cols>
  <sheetData>
    <row r="1" spans="1:14" s="1" customFormat="1" ht="31.5" customHeight="1" x14ac:dyDescent="0.2">
      <c r="A1" s="3" t="s">
        <v>15</v>
      </c>
      <c r="B1" s="3"/>
      <c r="C1" s="353"/>
      <c r="D1" s="353"/>
      <c r="E1" s="353"/>
      <c r="F1" s="353"/>
      <c r="G1" s="353"/>
      <c r="H1" s="353"/>
      <c r="I1" s="353"/>
      <c r="J1" s="353"/>
      <c r="K1" s="353"/>
      <c r="M1" s="353"/>
      <c r="N1" s="769"/>
    </row>
    <row r="2" spans="1:14" s="1" customFormat="1" ht="29.25" customHeight="1" thickBot="1" x14ac:dyDescent="0.25">
      <c r="A2" s="136" t="s">
        <v>367</v>
      </c>
      <c r="B2" s="3"/>
      <c r="C2" s="775"/>
      <c r="D2" s="775"/>
      <c r="E2" s="775"/>
      <c r="F2" s="775"/>
      <c r="H2" s="184" t="s">
        <v>638</v>
      </c>
      <c r="I2" s="185">
        <v>0.05</v>
      </c>
      <c r="N2" s="2"/>
    </row>
    <row r="3" spans="1:14" ht="16.5" customHeight="1" thickBot="1" x14ac:dyDescent="0.25">
      <c r="A3" s="54" t="s">
        <v>26</v>
      </c>
      <c r="B3" s="54" t="s">
        <v>27</v>
      </c>
      <c r="C3" s="55" t="s">
        <v>429</v>
      </c>
      <c r="D3" s="55" t="s">
        <v>430</v>
      </c>
      <c r="E3" s="55" t="s">
        <v>431</v>
      </c>
      <c r="F3" s="55" t="s">
        <v>432</v>
      </c>
      <c r="G3" s="55" t="s">
        <v>433</v>
      </c>
      <c r="H3" s="55" t="s">
        <v>434</v>
      </c>
      <c r="I3" s="55" t="s">
        <v>435</v>
      </c>
      <c r="J3" s="55" t="s">
        <v>436</v>
      </c>
      <c r="K3" s="55" t="s">
        <v>437</v>
      </c>
      <c r="L3" s="56" t="s">
        <v>438</v>
      </c>
      <c r="M3" s="353"/>
      <c r="N3" s="6" t="s">
        <v>439</v>
      </c>
    </row>
    <row r="4" spans="1:14" s="1" customFormat="1" ht="16.5" customHeight="1" x14ac:dyDescent="0.2">
      <c r="A4" s="240" t="s">
        <v>368</v>
      </c>
      <c r="B4" s="207" t="s">
        <v>639</v>
      </c>
      <c r="C4" s="208">
        <f>'Cost-Benefit_Summary'!C65</f>
        <v>0</v>
      </c>
      <c r="D4" s="209">
        <f>'Cost-Benefit_Summary'!D65</f>
        <v>0</v>
      </c>
      <c r="E4" s="209">
        <f>'Cost-Benefit_Summary'!E65</f>
        <v>0</v>
      </c>
      <c r="F4" s="209">
        <f>'Cost-Benefit_Summary'!F65</f>
        <v>0</v>
      </c>
      <c r="G4" s="209">
        <f>'Cost-Benefit_Summary'!G65</f>
        <v>0</v>
      </c>
      <c r="H4" s="209">
        <f>'Cost-Benefit_Summary'!H65</f>
        <v>0</v>
      </c>
      <c r="I4" s="209">
        <f>'Cost-Benefit_Summary'!I65</f>
        <v>0</v>
      </c>
      <c r="J4" s="209">
        <f>'Cost-Benefit_Summary'!J65</f>
        <v>0</v>
      </c>
      <c r="K4" s="209">
        <f>'Cost-Benefit_Summary'!K65</f>
        <v>0</v>
      </c>
      <c r="L4" s="210">
        <f>'Cost-Benefit_Summary'!L65</f>
        <v>0</v>
      </c>
      <c r="M4" s="211"/>
      <c r="N4" s="212">
        <f>SUM(C4:L4)</f>
        <v>0</v>
      </c>
    </row>
    <row r="5" spans="1:14" s="1" customFormat="1" ht="16.5" customHeight="1" x14ac:dyDescent="0.2">
      <c r="A5" s="240" t="s">
        <v>371</v>
      </c>
      <c r="B5" s="207" t="s">
        <v>372</v>
      </c>
      <c r="C5" s="208">
        <f>-Cost_Analysis!D203</f>
        <v>0</v>
      </c>
      <c r="D5" s="209">
        <f>-Cost_Analysis!E203</f>
        <v>0</v>
      </c>
      <c r="E5" s="209">
        <f>-Cost_Analysis!F203</f>
        <v>0</v>
      </c>
      <c r="F5" s="209">
        <f>-Cost_Analysis!G203</f>
        <v>0</v>
      </c>
      <c r="G5" s="209">
        <f>-Cost_Analysis!H203</f>
        <v>0</v>
      </c>
      <c r="H5" s="209">
        <f>-Cost_Analysis!I203</f>
        <v>0</v>
      </c>
      <c r="I5" s="209">
        <f>-Cost_Analysis!J203</f>
        <v>0</v>
      </c>
      <c r="J5" s="209">
        <f>-Cost_Analysis!K203</f>
        <v>0</v>
      </c>
      <c r="K5" s="209">
        <f>-Cost_Analysis!L203</f>
        <v>0</v>
      </c>
      <c r="L5" s="210">
        <f>-Cost_Analysis!M203</f>
        <v>0</v>
      </c>
      <c r="M5" s="211"/>
      <c r="N5" s="212">
        <f>SUM(C5:L5)</f>
        <v>0</v>
      </c>
    </row>
    <row r="6" spans="1:14" s="1" customFormat="1" ht="16.5" customHeight="1" x14ac:dyDescent="0.2">
      <c r="A6" s="240" t="s">
        <v>374</v>
      </c>
      <c r="B6" s="207" t="s">
        <v>375</v>
      </c>
      <c r="C6" s="213">
        <f>SUM(C4:C5)</f>
        <v>0</v>
      </c>
      <c r="D6" s="214">
        <f>SUM(D4:D5)</f>
        <v>0</v>
      </c>
      <c r="E6" s="214">
        <f>SUM(E4:E5)</f>
        <v>0</v>
      </c>
      <c r="F6" s="214">
        <f>SUM(F4:F5)</f>
        <v>0</v>
      </c>
      <c r="G6" s="214">
        <f t="shared" ref="G6:L6" si="0">SUM(G4:G5)</f>
        <v>0</v>
      </c>
      <c r="H6" s="214">
        <f t="shared" si="0"/>
        <v>0</v>
      </c>
      <c r="I6" s="214">
        <f t="shared" si="0"/>
        <v>0</v>
      </c>
      <c r="J6" s="214">
        <f t="shared" si="0"/>
        <v>0</v>
      </c>
      <c r="K6" s="214">
        <f t="shared" si="0"/>
        <v>0</v>
      </c>
      <c r="L6" s="215">
        <f t="shared" si="0"/>
        <v>0</v>
      </c>
      <c r="M6" s="7"/>
      <c r="N6" s="212">
        <f>SUM(C6:L6)</f>
        <v>0</v>
      </c>
    </row>
    <row r="7" spans="1:14" s="1" customFormat="1" ht="16.5" customHeight="1" x14ac:dyDescent="0.2">
      <c r="A7" s="240" t="s">
        <v>377</v>
      </c>
      <c r="B7" s="207" t="s">
        <v>378</v>
      </c>
      <c r="C7" s="213">
        <f>C6</f>
        <v>0</v>
      </c>
      <c r="D7" s="214">
        <f>C7+D6</f>
        <v>0</v>
      </c>
      <c r="E7" s="214">
        <f t="shared" ref="E7:L7" si="1">D7+E6</f>
        <v>0</v>
      </c>
      <c r="F7" s="214">
        <f t="shared" si="1"/>
        <v>0</v>
      </c>
      <c r="G7" s="214">
        <f t="shared" si="1"/>
        <v>0</v>
      </c>
      <c r="H7" s="214">
        <f t="shared" si="1"/>
        <v>0</v>
      </c>
      <c r="I7" s="214">
        <f t="shared" si="1"/>
        <v>0</v>
      </c>
      <c r="J7" s="214">
        <f t="shared" si="1"/>
        <v>0</v>
      </c>
      <c r="K7" s="214">
        <f t="shared" si="1"/>
        <v>0</v>
      </c>
      <c r="L7" s="215">
        <f t="shared" si="1"/>
        <v>0</v>
      </c>
      <c r="M7" s="7"/>
      <c r="N7" s="212">
        <f>L7</f>
        <v>0</v>
      </c>
    </row>
    <row r="8" spans="1:14" s="1" customFormat="1" ht="16.5" customHeight="1" x14ac:dyDescent="0.2">
      <c r="A8" s="240" t="s">
        <v>380</v>
      </c>
      <c r="B8" s="207" t="s">
        <v>381</v>
      </c>
      <c r="C8" s="216">
        <f>C6/(1+$I2)^1</f>
        <v>0</v>
      </c>
      <c r="D8" s="217">
        <f>D6/(1+$I2)^2</f>
        <v>0</v>
      </c>
      <c r="E8" s="217">
        <f>E6/(1+$I2)^3</f>
        <v>0</v>
      </c>
      <c r="F8" s="217">
        <f>F6/(1+$I2)^4</f>
        <v>0</v>
      </c>
      <c r="G8" s="217">
        <f>G6/(1+$I2)^5</f>
        <v>0</v>
      </c>
      <c r="H8" s="217">
        <f>H6/(1+$I2)^6</f>
        <v>0</v>
      </c>
      <c r="I8" s="217">
        <f>I6/(1+$I2)^7</f>
        <v>0</v>
      </c>
      <c r="J8" s="217">
        <f>J6/(1+$I2)^8</f>
        <v>0</v>
      </c>
      <c r="K8" s="217">
        <f>K6/(1+$I2)^9</f>
        <v>0</v>
      </c>
      <c r="L8" s="218">
        <f>L6/(1+$I2)^10</f>
        <v>0</v>
      </c>
      <c r="M8" s="219"/>
      <c r="N8" s="220">
        <f>SUM(C8:L8)</f>
        <v>0</v>
      </c>
    </row>
    <row r="9" spans="1:14" s="1" customFormat="1" ht="16.5" customHeight="1" x14ac:dyDescent="0.2">
      <c r="A9" s="240" t="s">
        <v>383</v>
      </c>
      <c r="B9" s="207" t="s">
        <v>384</v>
      </c>
      <c r="C9" s="213">
        <f>C8</f>
        <v>0</v>
      </c>
      <c r="D9" s="214">
        <f>C9+D8</f>
        <v>0</v>
      </c>
      <c r="E9" s="214">
        <f>D9+E8</f>
        <v>0</v>
      </c>
      <c r="F9" s="214">
        <f>E9+F8</f>
        <v>0</v>
      </c>
      <c r="G9" s="214">
        <f t="shared" ref="G9:L9" si="2">F9+G8</f>
        <v>0</v>
      </c>
      <c r="H9" s="214">
        <f t="shared" si="2"/>
        <v>0</v>
      </c>
      <c r="I9" s="214">
        <f t="shared" si="2"/>
        <v>0</v>
      </c>
      <c r="J9" s="214">
        <f t="shared" si="2"/>
        <v>0</v>
      </c>
      <c r="K9" s="214">
        <f t="shared" si="2"/>
        <v>0</v>
      </c>
      <c r="L9" s="215">
        <f t="shared" si="2"/>
        <v>0</v>
      </c>
      <c r="M9" s="219"/>
      <c r="N9" s="220">
        <f>L9</f>
        <v>0</v>
      </c>
    </row>
    <row r="10" spans="1:14" s="7" customFormat="1" ht="16.5" hidden="1" customHeight="1" thickBot="1" x14ac:dyDescent="0.25">
      <c r="N10" s="221"/>
    </row>
    <row r="11" spans="1:14" s="7" customFormat="1" ht="16.5" hidden="1" customHeight="1" thickBot="1" x14ac:dyDescent="0.25">
      <c r="A11" s="241" t="s">
        <v>26</v>
      </c>
      <c r="B11" s="222" t="s">
        <v>640</v>
      </c>
      <c r="C11" s="223" t="s">
        <v>429</v>
      </c>
      <c r="D11" s="223" t="s">
        <v>430</v>
      </c>
      <c r="E11" s="223" t="s">
        <v>431</v>
      </c>
      <c r="F11" s="223" t="s">
        <v>432</v>
      </c>
      <c r="G11" s="223" t="s">
        <v>433</v>
      </c>
      <c r="H11" s="223" t="s">
        <v>434</v>
      </c>
      <c r="I11" s="223" t="s">
        <v>435</v>
      </c>
      <c r="J11" s="223" t="s">
        <v>436</v>
      </c>
      <c r="K11" s="223" t="s">
        <v>437</v>
      </c>
      <c r="L11" s="224" t="s">
        <v>438</v>
      </c>
      <c r="N11" s="225" t="s">
        <v>439</v>
      </c>
    </row>
    <row r="12" spans="1:14" s="7" customFormat="1" ht="16.5" hidden="1" customHeight="1" x14ac:dyDescent="0.2">
      <c r="A12" s="240"/>
      <c r="B12" s="226" t="s">
        <v>641</v>
      </c>
      <c r="C12" s="227">
        <f t="shared" ref="C12:L12" si="3">C7</f>
        <v>0</v>
      </c>
      <c r="D12" s="228">
        <f t="shared" si="3"/>
        <v>0</v>
      </c>
      <c r="E12" s="228">
        <f t="shared" si="3"/>
        <v>0</v>
      </c>
      <c r="F12" s="228">
        <f t="shared" si="3"/>
        <v>0</v>
      </c>
      <c r="G12" s="228">
        <f t="shared" si="3"/>
        <v>0</v>
      </c>
      <c r="H12" s="228">
        <f t="shared" si="3"/>
        <v>0</v>
      </c>
      <c r="I12" s="228">
        <f t="shared" si="3"/>
        <v>0</v>
      </c>
      <c r="J12" s="228">
        <f t="shared" si="3"/>
        <v>0</v>
      </c>
      <c r="K12" s="228">
        <f t="shared" si="3"/>
        <v>0</v>
      </c>
      <c r="L12" s="229">
        <f t="shared" si="3"/>
        <v>0</v>
      </c>
      <c r="N12" s="220">
        <f>SUM(C12:L12)</f>
        <v>0</v>
      </c>
    </row>
    <row r="13" spans="1:14" s="7" customFormat="1" ht="16.5" hidden="1" customHeight="1" x14ac:dyDescent="0.2">
      <c r="A13" s="240"/>
      <c r="B13" s="226" t="s">
        <v>642</v>
      </c>
      <c r="C13" s="230" t="str">
        <f>IF(C12&gt;0,"YR 1","N/A")</f>
        <v>N/A</v>
      </c>
      <c r="D13" s="231" t="str">
        <f>IF(D12&gt;0,1+ABS(C7)/D6,"N/A")</f>
        <v>N/A</v>
      </c>
      <c r="E13" s="231" t="str">
        <f>IF(E12&gt;0,2+ABS(D7)/E6,"N/A")</f>
        <v>N/A</v>
      </c>
      <c r="F13" s="231" t="str">
        <f>IF(F12&gt;0,3+ABS(E7)/F6,"N/A")</f>
        <v>N/A</v>
      </c>
      <c r="G13" s="231" t="str">
        <f>IF(G12&gt;0,4+ABS(F7)/G6,"N/A")</f>
        <v>N/A</v>
      </c>
      <c r="H13" s="231" t="str">
        <f>IF(H12&gt;0,5+ABS(G7)/H6,"N/A")</f>
        <v>N/A</v>
      </c>
      <c r="I13" s="231" t="str">
        <f>IF(I12&gt;0,6+ABS(H7)/I6,"N/A")</f>
        <v>N/A</v>
      </c>
      <c r="J13" s="231" t="str">
        <f>IF(J12&gt;0,7+ABS(I7)/J6,"N/A")</f>
        <v>N/A</v>
      </c>
      <c r="K13" s="231" t="str">
        <f>IF(K12&gt;0,8+ABS(J7)/K6,"N/A")</f>
        <v>N/A</v>
      </c>
      <c r="L13" s="232" t="str">
        <f>IF(L12&gt;0,9+ABS(K7)/L6,"N/A")</f>
        <v>N/A</v>
      </c>
      <c r="N13" s="220"/>
    </row>
    <row r="14" spans="1:14" s="7" customFormat="1" ht="16.5" customHeight="1" x14ac:dyDescent="0.2">
      <c r="A14" s="242" t="s">
        <v>386</v>
      </c>
      <c r="B14" s="233" t="s">
        <v>387</v>
      </c>
      <c r="C14" s="234" t="str">
        <f>IF(C7&gt;0,LOOKUP(C7,C12:C13,C13),"N/A")</f>
        <v>N/A</v>
      </c>
      <c r="D14" s="235" t="str">
        <f t="shared" ref="D14:L14" si="4">IF(C14="N/A",IF(D7&gt;0,LOOKUP(D7,D12:D13,D13),"N/A")," ")</f>
        <v>N/A</v>
      </c>
      <c r="E14" s="235" t="str">
        <f t="shared" si="4"/>
        <v>N/A</v>
      </c>
      <c r="F14" s="235" t="str">
        <f t="shared" si="4"/>
        <v>N/A</v>
      </c>
      <c r="G14" s="235" t="str">
        <f t="shared" si="4"/>
        <v>N/A</v>
      </c>
      <c r="H14" s="235" t="str">
        <f t="shared" si="4"/>
        <v>N/A</v>
      </c>
      <c r="I14" s="235" t="str">
        <f t="shared" si="4"/>
        <v>N/A</v>
      </c>
      <c r="J14" s="235" t="str">
        <f t="shared" si="4"/>
        <v>N/A</v>
      </c>
      <c r="K14" s="235" t="str">
        <f t="shared" si="4"/>
        <v>N/A</v>
      </c>
      <c r="L14" s="351" t="str">
        <f t="shared" si="4"/>
        <v>N/A</v>
      </c>
      <c r="M14" s="219"/>
      <c r="N14" s="236">
        <f>N245</f>
        <v>0</v>
      </c>
    </row>
    <row r="15" spans="1:14" s="1" customFormat="1" ht="16.5" customHeight="1" x14ac:dyDescent="0.2">
      <c r="A15" s="242" t="s">
        <v>389</v>
      </c>
      <c r="B15" s="233" t="s">
        <v>390</v>
      </c>
      <c r="C15" s="237" t="str">
        <f>IF(SUM(C$5)&lt;&gt;0,(SUM(C$4)+SUM(C$5))/(-1*(SUM(C$5))),"N/A")</f>
        <v>N/A</v>
      </c>
      <c r="D15" s="237" t="str">
        <f>IF(SUM($C$5:D$5)&lt;&gt;0,(SUM($C$4:D$4)+SUM($C$5:D$5))/(-1*(SUM($C$5:D$5))),"N/A")</f>
        <v>N/A</v>
      </c>
      <c r="E15" s="237" t="str">
        <f>IF(SUM($C$5:E$5)&lt;&gt;0,(SUM($C$4:E$4)+SUM($C$5:E$5))/(-1*(SUM($C$5:E$5))),"N/A")</f>
        <v>N/A</v>
      </c>
      <c r="F15" s="237" t="str">
        <f>IF(SUM($C$5:F$5)&lt;&gt;0,(SUM($C$4:F$4)+SUM($C$5:F$5))/(-1*(SUM($C$5:F$5))),"N/A")</f>
        <v>N/A</v>
      </c>
      <c r="G15" s="237" t="str">
        <f>IF(SUM($C$5:G$5)&lt;&gt;0,(SUM($C$4:G$4)+SUM($C$5:G$5))/(-1*(SUM($C$5:G$5))),"N/A")</f>
        <v>N/A</v>
      </c>
      <c r="H15" s="237" t="str">
        <f>IF(SUM($C$5:H$5)&lt;&gt;0,(SUM($C$4:H$4)+SUM($C$5:H$5))/(-1*(SUM($C$5:H$5))),"N/A")</f>
        <v>N/A</v>
      </c>
      <c r="I15" s="237" t="str">
        <f>IF(SUM($C$5:I$5)&lt;&gt;0,(SUM($C$4:I$4)+SUM($C$5:I$5))/(-1*(SUM($C$5:I$5))),"N/A")</f>
        <v>N/A</v>
      </c>
      <c r="J15" s="237" t="str">
        <f>IF(SUM($C$5:J$5)&lt;&gt;0,(SUM($C$4:J$4)+SUM($C$5:J$5))/(-1*(SUM($C$5:J$5))),"N/A")</f>
        <v>N/A</v>
      </c>
      <c r="K15" s="237" t="str">
        <f>IF(SUM($C$5:K$5)&lt;&gt;0,(SUM($C$4:K$4)+SUM($C$5:K$5))/(-1*(SUM($C$5:K$5))),"N/A")</f>
        <v>N/A</v>
      </c>
      <c r="L15" s="238" t="str">
        <f>IF(SUM($C$5:L$5)&lt;&gt;0,(SUM($C$4:L$4)+SUM($C$5:L$5))/(-1*(SUM($C$5:L$5))),"N/A")</f>
        <v>N/A</v>
      </c>
      <c r="M15" s="219"/>
      <c r="N15" s="239" t="str">
        <f>IF(N6=0,"",(N6/-N5))</f>
        <v/>
      </c>
    </row>
    <row r="16" spans="1:14" s="1" customFormat="1" ht="8.25" customHeight="1" x14ac:dyDescent="0.25">
      <c r="A16" s="133"/>
      <c r="B16" s="36"/>
      <c r="C16" s="67"/>
      <c r="D16" s="67"/>
      <c r="E16" s="67"/>
      <c r="F16" s="67"/>
      <c r="G16" s="67"/>
      <c r="H16" s="67"/>
      <c r="I16" s="67"/>
      <c r="J16" s="67"/>
      <c r="K16" s="67"/>
      <c r="L16" s="67"/>
      <c r="M16" s="67"/>
      <c r="N16" s="181"/>
    </row>
    <row r="17" spans="1:14" s="1" customFormat="1" ht="29.25" customHeight="1" thickBot="1" x14ac:dyDescent="0.25">
      <c r="A17" s="136" t="s">
        <v>392</v>
      </c>
      <c r="B17" s="3"/>
      <c r="C17" s="775"/>
      <c r="D17" s="775"/>
      <c r="E17" s="775"/>
      <c r="F17" s="775"/>
      <c r="H17" s="119"/>
      <c r="I17" s="128"/>
      <c r="N17" s="182"/>
    </row>
    <row r="18" spans="1:14" ht="16.5" customHeight="1" thickBot="1" x14ac:dyDescent="0.25">
      <c r="A18" s="54" t="s">
        <v>26</v>
      </c>
      <c r="B18" s="54" t="s">
        <v>27</v>
      </c>
      <c r="C18" s="55" t="s">
        <v>429</v>
      </c>
      <c r="D18" s="55" t="s">
        <v>430</v>
      </c>
      <c r="E18" s="55" t="s">
        <v>431</v>
      </c>
      <c r="F18" s="55" t="s">
        <v>432</v>
      </c>
      <c r="G18" s="55" t="s">
        <v>433</v>
      </c>
      <c r="H18" s="55" t="s">
        <v>434</v>
      </c>
      <c r="I18" s="55" t="s">
        <v>435</v>
      </c>
      <c r="J18" s="55" t="s">
        <v>436</v>
      </c>
      <c r="K18" s="55" t="s">
        <v>437</v>
      </c>
      <c r="L18" s="56" t="s">
        <v>438</v>
      </c>
      <c r="M18" s="353"/>
      <c r="N18" s="177" t="s">
        <v>439</v>
      </c>
    </row>
    <row r="19" spans="1:14" s="1" customFormat="1" ht="16.5" customHeight="1" x14ac:dyDescent="0.2">
      <c r="A19" s="240" t="s">
        <v>393</v>
      </c>
      <c r="B19" s="207" t="s">
        <v>643</v>
      </c>
      <c r="C19" s="208">
        <f>'Cost-Benefit_Summary'!C71</f>
        <v>0</v>
      </c>
      <c r="D19" s="209">
        <f>'Cost-Benefit_Summary'!D71</f>
        <v>0</v>
      </c>
      <c r="E19" s="209">
        <f>'Cost-Benefit_Summary'!E71</f>
        <v>0</v>
      </c>
      <c r="F19" s="209">
        <f>'Cost-Benefit_Summary'!F71</f>
        <v>0</v>
      </c>
      <c r="G19" s="209">
        <f>'Cost-Benefit_Summary'!G71</f>
        <v>0</v>
      </c>
      <c r="H19" s="209">
        <f>'Cost-Benefit_Summary'!H71</f>
        <v>0</v>
      </c>
      <c r="I19" s="209">
        <f>'Cost-Benefit_Summary'!I71</f>
        <v>0</v>
      </c>
      <c r="J19" s="209">
        <f>'Cost-Benefit_Summary'!J71</f>
        <v>0</v>
      </c>
      <c r="K19" s="209">
        <f>'Cost-Benefit_Summary'!K71</f>
        <v>0</v>
      </c>
      <c r="L19" s="210">
        <f>'Cost-Benefit_Summary'!L71</f>
        <v>0</v>
      </c>
      <c r="M19" s="211"/>
      <c r="N19" s="212">
        <f>SUM(C19:L19)</f>
        <v>0</v>
      </c>
    </row>
    <row r="20" spans="1:14" s="1" customFormat="1" ht="16.5" customHeight="1" x14ac:dyDescent="0.2">
      <c r="A20" s="240" t="s">
        <v>396</v>
      </c>
      <c r="B20" s="207" t="s">
        <v>397</v>
      </c>
      <c r="C20" s="208">
        <f>-Cost_Analysis!D203</f>
        <v>0</v>
      </c>
      <c r="D20" s="209">
        <f>-Cost_Analysis!E203</f>
        <v>0</v>
      </c>
      <c r="E20" s="209">
        <f>-Cost_Analysis!F203</f>
        <v>0</v>
      </c>
      <c r="F20" s="209">
        <f>-Cost_Analysis!G203</f>
        <v>0</v>
      </c>
      <c r="G20" s="209">
        <f>-Cost_Analysis!H203</f>
        <v>0</v>
      </c>
      <c r="H20" s="209">
        <f>-Cost_Analysis!I203</f>
        <v>0</v>
      </c>
      <c r="I20" s="209">
        <f>-Cost_Analysis!J203</f>
        <v>0</v>
      </c>
      <c r="J20" s="209">
        <f>-Cost_Analysis!K203</f>
        <v>0</v>
      </c>
      <c r="K20" s="209">
        <f>-Cost_Analysis!L203</f>
        <v>0</v>
      </c>
      <c r="L20" s="210">
        <f>-Cost_Analysis!M203</f>
        <v>0</v>
      </c>
      <c r="M20" s="211"/>
      <c r="N20" s="212">
        <f>SUM(C20:L20)</f>
        <v>0</v>
      </c>
    </row>
    <row r="21" spans="1:14" s="1" customFormat="1" ht="16.5" customHeight="1" x14ac:dyDescent="0.2">
      <c r="A21" s="240" t="s">
        <v>399</v>
      </c>
      <c r="B21" s="207" t="s">
        <v>400</v>
      </c>
      <c r="C21" s="213">
        <f t="shared" ref="C21:L21" si="5">SUM(C19:C20)</f>
        <v>0</v>
      </c>
      <c r="D21" s="214">
        <f t="shared" si="5"/>
        <v>0</v>
      </c>
      <c r="E21" s="214">
        <f t="shared" si="5"/>
        <v>0</v>
      </c>
      <c r="F21" s="214">
        <f t="shared" si="5"/>
        <v>0</v>
      </c>
      <c r="G21" s="214">
        <f t="shared" si="5"/>
        <v>0</v>
      </c>
      <c r="H21" s="214">
        <f t="shared" si="5"/>
        <v>0</v>
      </c>
      <c r="I21" s="214">
        <f t="shared" si="5"/>
        <v>0</v>
      </c>
      <c r="J21" s="214">
        <f t="shared" si="5"/>
        <v>0</v>
      </c>
      <c r="K21" s="214">
        <f t="shared" si="5"/>
        <v>0</v>
      </c>
      <c r="L21" s="215">
        <f t="shared" si="5"/>
        <v>0</v>
      </c>
      <c r="M21" s="7"/>
      <c r="N21" s="212">
        <f>SUM(C21:L21)</f>
        <v>0</v>
      </c>
    </row>
    <row r="22" spans="1:14" s="1" customFormat="1" ht="16.5" customHeight="1" x14ac:dyDescent="0.2">
      <c r="A22" s="240" t="s">
        <v>402</v>
      </c>
      <c r="B22" s="207" t="s">
        <v>403</v>
      </c>
      <c r="C22" s="213">
        <f>C21</f>
        <v>0</v>
      </c>
      <c r="D22" s="214">
        <f>C22+D21</f>
        <v>0</v>
      </c>
      <c r="E22" s="214">
        <f>D22+E21</f>
        <v>0</v>
      </c>
      <c r="F22" s="214">
        <f t="shared" ref="F22:L22" si="6">E22+F21</f>
        <v>0</v>
      </c>
      <c r="G22" s="214">
        <f t="shared" si="6"/>
        <v>0</v>
      </c>
      <c r="H22" s="214">
        <f t="shared" si="6"/>
        <v>0</v>
      </c>
      <c r="I22" s="214">
        <f t="shared" si="6"/>
        <v>0</v>
      </c>
      <c r="J22" s="214">
        <f t="shared" si="6"/>
        <v>0</v>
      </c>
      <c r="K22" s="214">
        <f t="shared" si="6"/>
        <v>0</v>
      </c>
      <c r="L22" s="215">
        <f t="shared" si="6"/>
        <v>0</v>
      </c>
      <c r="M22" s="7"/>
      <c r="N22" s="212">
        <f>L22</f>
        <v>0</v>
      </c>
    </row>
    <row r="23" spans="1:14" s="1" customFormat="1" ht="16.5" hidden="1" customHeight="1" x14ac:dyDescent="0.25">
      <c r="A23" s="121" t="s">
        <v>644</v>
      </c>
      <c r="B23" s="122" t="s">
        <v>381</v>
      </c>
      <c r="C23" s="787">
        <f>C21/(1+$I2)^1</f>
        <v>0</v>
      </c>
      <c r="D23" s="788">
        <f>D21/(1+$I2)^2</f>
        <v>0</v>
      </c>
      <c r="E23" s="788">
        <f>E21/(1+$I2)^3</f>
        <v>0</v>
      </c>
      <c r="F23" s="788">
        <f>F21/(1+$I2)^4</f>
        <v>0</v>
      </c>
      <c r="G23" s="788">
        <f>G21/(1+$I2)^5</f>
        <v>0</v>
      </c>
      <c r="H23" s="788">
        <f>H21/(1+$I2)^6</f>
        <v>0</v>
      </c>
      <c r="I23" s="788">
        <f>I21/(1+$I2)^7</f>
        <v>0</v>
      </c>
      <c r="J23" s="788">
        <f>J21/(1+$I2)^8</f>
        <v>0</v>
      </c>
      <c r="K23" s="788">
        <f>K21/(1+$I2)^9</f>
        <v>0</v>
      </c>
      <c r="L23" s="789">
        <f>L21/(1+$I2)^10</f>
        <v>0</v>
      </c>
      <c r="M23" s="790"/>
      <c r="N23" s="183"/>
    </row>
    <row r="24" spans="1:14" s="1" customFormat="1" ht="16.5" hidden="1" customHeight="1" x14ac:dyDescent="0.25">
      <c r="A24" s="121" t="s">
        <v>645</v>
      </c>
      <c r="B24" s="122" t="s">
        <v>384</v>
      </c>
      <c r="C24" s="153">
        <f>C23</f>
        <v>0</v>
      </c>
      <c r="D24" s="154">
        <f t="shared" ref="D24:L24" si="7">C24+D23</f>
        <v>0</v>
      </c>
      <c r="E24" s="154">
        <f t="shared" si="7"/>
        <v>0</v>
      </c>
      <c r="F24" s="154">
        <f t="shared" si="7"/>
        <v>0</v>
      </c>
      <c r="G24" s="154">
        <f t="shared" si="7"/>
        <v>0</v>
      </c>
      <c r="H24" s="154">
        <f t="shared" si="7"/>
        <v>0</v>
      </c>
      <c r="I24" s="154">
        <f t="shared" si="7"/>
        <v>0</v>
      </c>
      <c r="J24" s="154">
        <f t="shared" si="7"/>
        <v>0</v>
      </c>
      <c r="K24" s="154">
        <f t="shared" si="7"/>
        <v>0</v>
      </c>
      <c r="L24" s="155">
        <f t="shared" si="7"/>
        <v>0</v>
      </c>
      <c r="M24" s="790"/>
      <c r="N24" s="175"/>
    </row>
    <row r="25" spans="1:14" ht="16.5" hidden="1" customHeight="1" thickBot="1" x14ac:dyDescent="0.25">
      <c r="A25" s="353"/>
      <c r="B25" s="353"/>
      <c r="C25" s="353"/>
      <c r="D25" s="353"/>
      <c r="E25" s="353"/>
      <c r="F25" s="353"/>
      <c r="G25" s="353"/>
      <c r="H25" s="353"/>
      <c r="I25" s="353"/>
      <c r="J25" s="353"/>
      <c r="K25" s="353"/>
      <c r="L25" s="353"/>
      <c r="M25" s="353"/>
      <c r="N25" s="176"/>
    </row>
    <row r="26" spans="1:14" ht="16.5" hidden="1" customHeight="1" thickBot="1" x14ac:dyDescent="0.25">
      <c r="A26" s="54" t="s">
        <v>26</v>
      </c>
      <c r="B26" s="129" t="s">
        <v>640</v>
      </c>
      <c r="C26" s="55" t="s">
        <v>429</v>
      </c>
      <c r="D26" s="55" t="s">
        <v>430</v>
      </c>
      <c r="E26" s="55" t="s">
        <v>431</v>
      </c>
      <c r="F26" s="55" t="s">
        <v>432</v>
      </c>
      <c r="G26" s="55" t="s">
        <v>433</v>
      </c>
      <c r="H26" s="55" t="s">
        <v>434</v>
      </c>
      <c r="I26" s="55" t="s">
        <v>435</v>
      </c>
      <c r="J26" s="55" t="s">
        <v>436</v>
      </c>
      <c r="K26" s="55" t="s">
        <v>437</v>
      </c>
      <c r="L26" s="56" t="s">
        <v>438</v>
      </c>
      <c r="M26" s="353"/>
      <c r="N26" s="177" t="s">
        <v>439</v>
      </c>
    </row>
    <row r="27" spans="1:14" ht="16.5" hidden="1" customHeight="1" x14ac:dyDescent="0.25">
      <c r="A27" s="121"/>
      <c r="B27" s="122" t="s">
        <v>641</v>
      </c>
      <c r="C27" s="130">
        <f>C22</f>
        <v>0</v>
      </c>
      <c r="D27" s="131">
        <f t="shared" ref="D27:L27" si="8">D22</f>
        <v>0</v>
      </c>
      <c r="E27" s="131">
        <f t="shared" si="8"/>
        <v>0</v>
      </c>
      <c r="F27" s="131">
        <f t="shared" si="8"/>
        <v>0</v>
      </c>
      <c r="G27" s="131">
        <f t="shared" si="8"/>
        <v>0</v>
      </c>
      <c r="H27" s="131">
        <f t="shared" si="8"/>
        <v>0</v>
      </c>
      <c r="I27" s="131">
        <f t="shared" si="8"/>
        <v>0</v>
      </c>
      <c r="J27" s="131">
        <f t="shared" si="8"/>
        <v>0</v>
      </c>
      <c r="K27" s="131">
        <f t="shared" si="8"/>
        <v>0</v>
      </c>
      <c r="L27" s="132">
        <f t="shared" si="8"/>
        <v>0</v>
      </c>
      <c r="M27" s="353"/>
      <c r="N27" s="178">
        <f>SUM(C27:L27)</f>
        <v>0</v>
      </c>
    </row>
    <row r="28" spans="1:14" ht="16.5" hidden="1" customHeight="1" x14ac:dyDescent="0.25">
      <c r="A28" s="121"/>
      <c r="B28" s="122" t="s">
        <v>646</v>
      </c>
      <c r="C28" s="135" t="str">
        <f>IF(C27&gt;0,"YR 1","N/A")</f>
        <v>N/A</v>
      </c>
      <c r="D28" s="127" t="str">
        <f>IF(D27&gt;0,1+ABS(C22)/D21,"N/A")</f>
        <v>N/A</v>
      </c>
      <c r="E28" s="127" t="str">
        <f>IF(E27&gt;0,2+ABS(D22)/E21,"N/A")</f>
        <v>N/A</v>
      </c>
      <c r="F28" s="127" t="str">
        <f>IF(F27&gt;0,3+ABS(E22)/F21,"N/A")</f>
        <v>N/A</v>
      </c>
      <c r="G28" s="127" t="str">
        <f>IF(G27&gt;0,4+ABS(F22)/G21,"N/A")</f>
        <v>N/A</v>
      </c>
      <c r="H28" s="127" t="str">
        <f>IF(H27&gt;0,5+ABS(G22)/H21,"N/A")</f>
        <v>N/A</v>
      </c>
      <c r="I28" s="127" t="str">
        <f>IF(I27&gt;0,6+ABS(H22)/I21,"N/A")</f>
        <v>N/A</v>
      </c>
      <c r="J28" s="127" t="str">
        <f>IF(J27&gt;0,7+ABS(I22)/J21,"N/A")</f>
        <v>N/A</v>
      </c>
      <c r="K28" s="127" t="str">
        <f>IF(K27&gt;0,8+ABS(J22)/K21,"N/A")</f>
        <v>N/A</v>
      </c>
      <c r="L28" s="134" t="str">
        <f>IF(L27&gt;0,9+ABS(K22)/L21,"N/A")</f>
        <v>N/A</v>
      </c>
      <c r="M28" s="353"/>
      <c r="N28" s="178"/>
    </row>
    <row r="29" spans="1:14" ht="16.5" hidden="1" customHeight="1" x14ac:dyDescent="0.25">
      <c r="A29" s="141" t="s">
        <v>647</v>
      </c>
      <c r="B29" s="142" t="s">
        <v>648</v>
      </c>
      <c r="C29" s="791" t="str">
        <f>IF(C22&gt;0,HLOOKUP(C22,Payback_C,2),"N/A")</f>
        <v>N/A</v>
      </c>
      <c r="D29" s="792" t="str">
        <f t="shared" ref="D29:L29" si="9">IF(C29="N/A",IF(D22&gt;0,HLOOKUP(D22,Payback_C,2),"N/A")," ")</f>
        <v>N/A</v>
      </c>
      <c r="E29" s="792" t="str">
        <f t="shared" si="9"/>
        <v>N/A</v>
      </c>
      <c r="F29" s="792" t="str">
        <f t="shared" si="9"/>
        <v>N/A</v>
      </c>
      <c r="G29" s="792" t="str">
        <f t="shared" si="9"/>
        <v>N/A</v>
      </c>
      <c r="H29" s="792" t="str">
        <f t="shared" si="9"/>
        <v>N/A</v>
      </c>
      <c r="I29" s="792" t="str">
        <f t="shared" si="9"/>
        <v>N/A</v>
      </c>
      <c r="J29" s="792" t="str">
        <f t="shared" si="9"/>
        <v>N/A</v>
      </c>
      <c r="K29" s="792" t="str">
        <f t="shared" si="9"/>
        <v>N/A</v>
      </c>
      <c r="L29" s="793" t="str">
        <f t="shared" si="9"/>
        <v>N/A</v>
      </c>
      <c r="M29" s="790"/>
      <c r="N29" s="179"/>
    </row>
    <row r="30" spans="1:14" s="1" customFormat="1" ht="16.5" hidden="1" customHeight="1" x14ac:dyDescent="0.25">
      <c r="A30" s="141" t="s">
        <v>649</v>
      </c>
      <c r="B30" s="142" t="s">
        <v>650</v>
      </c>
      <c r="C30" s="794" t="str">
        <f>IF(SUM(C$20)&lt;&gt;0,(SUM(C$19)+SUM(C$20))/(-1*(SUM(C$20))),"N/A")</f>
        <v>N/A</v>
      </c>
      <c r="D30" s="794" t="str">
        <f>IF(SUM($C$20:D$20)&lt;&gt;0,(SUM($C$19:D$19)+SUM($C$20:D$20))/(-1*(SUM($C$20:D$20))),"N/A")</f>
        <v>N/A</v>
      </c>
      <c r="E30" s="794" t="str">
        <f>IF(SUM($C$20:E$20)&lt;&gt;0,(SUM($C$19:E$19)+SUM($C$20:E$20))/(-1*(SUM($C$20:E$20))),"N/A")</f>
        <v>N/A</v>
      </c>
      <c r="F30" s="794" t="str">
        <f>IF(SUM($C$20:F$20)&lt;&gt;0,(SUM($C$19:F$19)+SUM($C$20:F$20))/(-1*(SUM($C$20:F$20))),"N/A")</f>
        <v>N/A</v>
      </c>
      <c r="G30" s="794" t="str">
        <f>IF(SUM($C$20:G$20)&lt;&gt;0,(SUM($C$19:G$19)+SUM($C$20:G$20))/(-1*(SUM($C$20:G$20))),"N/A")</f>
        <v>N/A</v>
      </c>
      <c r="H30" s="794" t="str">
        <f>IF(SUM($C$20:H$20)&lt;&gt;0,(SUM($C$19:H$19)+SUM($C$20:H$20))/(-1*(SUM($C$20:H$20))),"N/A")</f>
        <v>N/A</v>
      </c>
      <c r="I30" s="794" t="str">
        <f>IF(SUM($C$20:I$20)&lt;&gt;0,(SUM($C$19:I$19)+SUM($C$20:I$20))/(-1*(SUM($C$20:I$20))),"N/A")</f>
        <v>N/A</v>
      </c>
      <c r="J30" s="794" t="str">
        <f>IF(SUM($C$20:J$20)&lt;&gt;0,(SUM($C$19:J$19)+SUM($C$20:J$20))/(-1*(SUM($C$20:J$20))),"N/A")</f>
        <v>N/A</v>
      </c>
      <c r="K30" s="794" t="str">
        <f>IF(SUM($C$20:K$20)&lt;&gt;0,(SUM($C$19:K$19)+SUM($C$20:K$20))/(-1*(SUM($C$20:K$20))),"N/A")</f>
        <v>N/A</v>
      </c>
      <c r="L30" s="795" t="str">
        <f>IF(SUM($C$20:L$20)&lt;&gt;0,(SUM($C$19:L$19)+SUM($C$20:L$20))/(-1*(SUM($C$20:L$20))),"N/A")</f>
        <v>N/A</v>
      </c>
      <c r="M30" s="790"/>
      <c r="N30" s="180" t="e">
        <f>N21/-N20</f>
        <v>#DIV/0!</v>
      </c>
    </row>
    <row r="31" spans="1:14" s="1" customFormat="1" ht="16.5" customHeight="1" x14ac:dyDescent="0.25">
      <c r="A31" s="133"/>
      <c r="B31" s="36"/>
      <c r="C31" s="796"/>
      <c r="D31" s="796"/>
      <c r="E31" s="796"/>
      <c r="F31" s="796"/>
      <c r="G31" s="796"/>
      <c r="H31" s="796"/>
      <c r="I31" s="796"/>
      <c r="J31" s="796"/>
      <c r="K31" s="796"/>
      <c r="L31" s="796"/>
      <c r="M31" s="790"/>
      <c r="N31" s="181"/>
    </row>
    <row r="243" spans="2:14" s="350" customFormat="1" x14ac:dyDescent="0.2">
      <c r="N243" s="442"/>
    </row>
    <row r="244" spans="2:14" s="350" customFormat="1" x14ac:dyDescent="0.2">
      <c r="N244" s="442"/>
    </row>
    <row r="245" spans="2:14" s="350" customFormat="1" x14ac:dyDescent="0.2">
      <c r="B245" s="350" t="s">
        <v>651</v>
      </c>
      <c r="C245" s="350" t="str">
        <f>IF(C14="N/A","",C14)</f>
        <v/>
      </c>
      <c r="D245" s="350" t="str">
        <f>IF(D14="N/A","",D14)</f>
        <v/>
      </c>
      <c r="E245" s="350" t="str">
        <f>IF(E14="N/A","",E14)</f>
        <v/>
      </c>
      <c r="F245" s="350" t="str">
        <f t="shared" ref="F245:L245" si="10">IF(F14="N/A","",F14)</f>
        <v/>
      </c>
      <c r="G245" s="350" t="str">
        <f t="shared" si="10"/>
        <v/>
      </c>
      <c r="H245" s="350" t="str">
        <f t="shared" si="10"/>
        <v/>
      </c>
      <c r="I245" s="350" t="str">
        <f t="shared" si="10"/>
        <v/>
      </c>
      <c r="J245" s="350" t="str">
        <f t="shared" si="10"/>
        <v/>
      </c>
      <c r="K245" s="350" t="str">
        <f t="shared" si="10"/>
        <v/>
      </c>
      <c r="L245" s="350" t="str">
        <f t="shared" si="10"/>
        <v/>
      </c>
      <c r="N245" s="350">
        <f>SUM(C245:L245)</f>
        <v>0</v>
      </c>
    </row>
    <row r="246" spans="2:14" s="350" customFormat="1" x14ac:dyDescent="0.2">
      <c r="N246" s="442"/>
    </row>
    <row r="247" spans="2:14" s="350" customFormat="1" x14ac:dyDescent="0.2">
      <c r="N247" s="442"/>
    </row>
    <row r="248" spans="2:14" s="350" customFormat="1" x14ac:dyDescent="0.2">
      <c r="N248" s="442"/>
    </row>
    <row r="249" spans="2:14" s="350" customFormat="1" x14ac:dyDescent="0.2">
      <c r="N249" s="442"/>
    </row>
    <row r="250" spans="2:14" s="350" customFormat="1" x14ac:dyDescent="0.2">
      <c r="C250" s="443" t="str">
        <f t="shared" ref="C250:L250" si="11">C18</f>
        <v>Year 1</v>
      </c>
      <c r="D250" s="443" t="str">
        <f t="shared" si="11"/>
        <v>Year 2</v>
      </c>
      <c r="E250" s="443" t="str">
        <f t="shared" si="11"/>
        <v>Year 3</v>
      </c>
      <c r="F250" s="443" t="str">
        <f t="shared" si="11"/>
        <v>Year 4</v>
      </c>
      <c r="G250" s="443" t="str">
        <f t="shared" si="11"/>
        <v>Year 5</v>
      </c>
      <c r="H250" s="443" t="str">
        <f t="shared" si="11"/>
        <v>Year 6</v>
      </c>
      <c r="I250" s="443" t="str">
        <f t="shared" si="11"/>
        <v>Year 7</v>
      </c>
      <c r="J250" s="443" t="str">
        <f t="shared" si="11"/>
        <v>Year 8</v>
      </c>
      <c r="K250" s="443" t="str">
        <f t="shared" si="11"/>
        <v>Year 9</v>
      </c>
      <c r="L250" s="443" t="str">
        <f t="shared" si="11"/>
        <v>Year 10</v>
      </c>
      <c r="N250" s="442"/>
    </row>
    <row r="251" spans="2:14" s="350" customFormat="1" x14ac:dyDescent="0.2">
      <c r="B251" s="350" t="s">
        <v>397</v>
      </c>
      <c r="C251" s="444">
        <f>C5</f>
        <v>0</v>
      </c>
      <c r="D251" s="444">
        <f t="shared" ref="D251:L251" si="12">D5</f>
        <v>0</v>
      </c>
      <c r="E251" s="444">
        <f t="shared" si="12"/>
        <v>0</v>
      </c>
      <c r="F251" s="444">
        <f t="shared" si="12"/>
        <v>0</v>
      </c>
      <c r="G251" s="444">
        <f t="shared" si="12"/>
        <v>0</v>
      </c>
      <c r="H251" s="444">
        <f t="shared" si="12"/>
        <v>0</v>
      </c>
      <c r="I251" s="444">
        <f t="shared" si="12"/>
        <v>0</v>
      </c>
      <c r="J251" s="444">
        <f t="shared" si="12"/>
        <v>0</v>
      </c>
      <c r="K251" s="444">
        <f t="shared" si="12"/>
        <v>0</v>
      </c>
      <c r="L251" s="444">
        <f t="shared" si="12"/>
        <v>0</v>
      </c>
      <c r="M251" s="445"/>
      <c r="N251" s="444">
        <f>SUM(C251:M251)</f>
        <v>0</v>
      </c>
    </row>
    <row r="252" spans="2:14" s="350" customFormat="1" x14ac:dyDescent="0.2">
      <c r="B252" s="350" t="s">
        <v>652</v>
      </c>
      <c r="C252" s="444">
        <f t="shared" ref="C252:L252" si="13">C4</f>
        <v>0</v>
      </c>
      <c r="D252" s="444">
        <f t="shared" si="13"/>
        <v>0</v>
      </c>
      <c r="E252" s="444">
        <f t="shared" si="13"/>
        <v>0</v>
      </c>
      <c r="F252" s="444">
        <f t="shared" si="13"/>
        <v>0</v>
      </c>
      <c r="G252" s="444">
        <f t="shared" si="13"/>
        <v>0</v>
      </c>
      <c r="H252" s="444">
        <f t="shared" si="13"/>
        <v>0</v>
      </c>
      <c r="I252" s="444">
        <f t="shared" si="13"/>
        <v>0</v>
      </c>
      <c r="J252" s="444">
        <f t="shared" si="13"/>
        <v>0</v>
      </c>
      <c r="K252" s="444">
        <f t="shared" si="13"/>
        <v>0</v>
      </c>
      <c r="L252" s="444">
        <f t="shared" si="13"/>
        <v>0</v>
      </c>
      <c r="M252" s="445"/>
      <c r="N252" s="444">
        <f>SUM(C252:M252)</f>
        <v>0</v>
      </c>
    </row>
    <row r="253" spans="2:14" s="350" customFormat="1" x14ac:dyDescent="0.2">
      <c r="B253" s="350" t="s">
        <v>653</v>
      </c>
      <c r="C253" s="444">
        <f t="shared" ref="C253:L253" si="14">C6</f>
        <v>0</v>
      </c>
      <c r="D253" s="444">
        <f t="shared" si="14"/>
        <v>0</v>
      </c>
      <c r="E253" s="444">
        <f t="shared" si="14"/>
        <v>0</v>
      </c>
      <c r="F253" s="444">
        <f t="shared" si="14"/>
        <v>0</v>
      </c>
      <c r="G253" s="444">
        <f t="shared" si="14"/>
        <v>0</v>
      </c>
      <c r="H253" s="444">
        <f t="shared" si="14"/>
        <v>0</v>
      </c>
      <c r="I253" s="444">
        <f t="shared" si="14"/>
        <v>0</v>
      </c>
      <c r="J253" s="444">
        <f t="shared" si="14"/>
        <v>0</v>
      </c>
      <c r="K253" s="444">
        <f t="shared" si="14"/>
        <v>0</v>
      </c>
      <c r="L253" s="444">
        <f t="shared" si="14"/>
        <v>0</v>
      </c>
      <c r="M253" s="445"/>
      <c r="N253" s="444">
        <f>SUM(C253:M253)</f>
        <v>0</v>
      </c>
    </row>
    <row r="254" spans="2:14" s="350" customFormat="1" x14ac:dyDescent="0.2">
      <c r="B254" s="350" t="s">
        <v>641</v>
      </c>
      <c r="C254" s="444">
        <f t="shared" ref="C254:L254" si="15">C7</f>
        <v>0</v>
      </c>
      <c r="D254" s="444">
        <f t="shared" si="15"/>
        <v>0</v>
      </c>
      <c r="E254" s="444">
        <f t="shared" si="15"/>
        <v>0</v>
      </c>
      <c r="F254" s="444">
        <f t="shared" si="15"/>
        <v>0</v>
      </c>
      <c r="G254" s="444">
        <f t="shared" si="15"/>
        <v>0</v>
      </c>
      <c r="H254" s="444">
        <f t="shared" si="15"/>
        <v>0</v>
      </c>
      <c r="I254" s="444">
        <f t="shared" si="15"/>
        <v>0</v>
      </c>
      <c r="J254" s="444">
        <f t="shared" si="15"/>
        <v>0</v>
      </c>
      <c r="K254" s="444">
        <f t="shared" si="15"/>
        <v>0</v>
      </c>
      <c r="L254" s="444">
        <f t="shared" si="15"/>
        <v>0</v>
      </c>
      <c r="M254" s="445"/>
      <c r="N254" s="444">
        <f>SUM(C254:M254)</f>
        <v>0</v>
      </c>
    </row>
    <row r="255" spans="2:14" s="350" customFormat="1" x14ac:dyDescent="0.2">
      <c r="N255" s="442"/>
    </row>
    <row r="256" spans="2:14" s="350" customFormat="1" x14ac:dyDescent="0.2">
      <c r="C256" s="443" t="str">
        <f t="shared" ref="C256:L256" si="16">C18</f>
        <v>Year 1</v>
      </c>
      <c r="D256" s="443" t="str">
        <f t="shared" si="16"/>
        <v>Year 2</v>
      </c>
      <c r="E256" s="443" t="str">
        <f t="shared" si="16"/>
        <v>Year 3</v>
      </c>
      <c r="F256" s="443" t="str">
        <f t="shared" si="16"/>
        <v>Year 4</v>
      </c>
      <c r="G256" s="443" t="str">
        <f t="shared" si="16"/>
        <v>Year 5</v>
      </c>
      <c r="H256" s="443" t="str">
        <f t="shared" si="16"/>
        <v>Year 6</v>
      </c>
      <c r="I256" s="443" t="str">
        <f t="shared" si="16"/>
        <v>Year 7</v>
      </c>
      <c r="J256" s="443" t="str">
        <f t="shared" si="16"/>
        <v>Year 8</v>
      </c>
      <c r="K256" s="443" t="str">
        <f t="shared" si="16"/>
        <v>Year 9</v>
      </c>
      <c r="L256" s="443" t="str">
        <f t="shared" si="16"/>
        <v>Year 10</v>
      </c>
      <c r="N256" s="442"/>
    </row>
    <row r="257" spans="2:14" s="350" customFormat="1" x14ac:dyDescent="0.2">
      <c r="B257" s="350" t="s">
        <v>397</v>
      </c>
      <c r="C257" s="444">
        <f t="shared" ref="C257:M257" si="17">C20</f>
        <v>0</v>
      </c>
      <c r="D257" s="444">
        <f t="shared" si="17"/>
        <v>0</v>
      </c>
      <c r="E257" s="444">
        <f t="shared" si="17"/>
        <v>0</v>
      </c>
      <c r="F257" s="444">
        <f t="shared" si="17"/>
        <v>0</v>
      </c>
      <c r="G257" s="444">
        <f t="shared" si="17"/>
        <v>0</v>
      </c>
      <c r="H257" s="444">
        <f t="shared" si="17"/>
        <v>0</v>
      </c>
      <c r="I257" s="444">
        <f t="shared" si="17"/>
        <v>0</v>
      </c>
      <c r="J257" s="444">
        <f t="shared" si="17"/>
        <v>0</v>
      </c>
      <c r="K257" s="444">
        <f t="shared" si="17"/>
        <v>0</v>
      </c>
      <c r="L257" s="444">
        <f t="shared" si="17"/>
        <v>0</v>
      </c>
      <c r="M257" s="444">
        <f t="shared" si="17"/>
        <v>0</v>
      </c>
      <c r="N257" s="444">
        <f>SUM(C257:M257)</f>
        <v>0</v>
      </c>
    </row>
    <row r="258" spans="2:14" s="350" customFormat="1" x14ac:dyDescent="0.2">
      <c r="B258" s="350" t="s">
        <v>394</v>
      </c>
      <c r="C258" s="444">
        <f t="shared" ref="C258:M258" si="18">C19</f>
        <v>0</v>
      </c>
      <c r="D258" s="444">
        <f t="shared" si="18"/>
        <v>0</v>
      </c>
      <c r="E258" s="444">
        <f t="shared" si="18"/>
        <v>0</v>
      </c>
      <c r="F258" s="444">
        <f t="shared" si="18"/>
        <v>0</v>
      </c>
      <c r="G258" s="444">
        <f t="shared" si="18"/>
        <v>0</v>
      </c>
      <c r="H258" s="444">
        <f t="shared" si="18"/>
        <v>0</v>
      </c>
      <c r="I258" s="444">
        <f t="shared" si="18"/>
        <v>0</v>
      </c>
      <c r="J258" s="444">
        <f t="shared" si="18"/>
        <v>0</v>
      </c>
      <c r="K258" s="444">
        <f t="shared" si="18"/>
        <v>0</v>
      </c>
      <c r="L258" s="444">
        <f t="shared" si="18"/>
        <v>0</v>
      </c>
      <c r="M258" s="444">
        <f t="shared" si="18"/>
        <v>0</v>
      </c>
      <c r="N258" s="444">
        <f>SUM(C258:M258)</f>
        <v>0</v>
      </c>
    </row>
    <row r="259" spans="2:14" s="350" customFormat="1" x14ac:dyDescent="0.2">
      <c r="B259" s="350" t="s">
        <v>654</v>
      </c>
      <c r="C259" s="444">
        <f t="shared" ref="C259:M259" si="19">C21</f>
        <v>0</v>
      </c>
      <c r="D259" s="444">
        <f t="shared" si="19"/>
        <v>0</v>
      </c>
      <c r="E259" s="444">
        <f t="shared" si="19"/>
        <v>0</v>
      </c>
      <c r="F259" s="444">
        <f t="shared" si="19"/>
        <v>0</v>
      </c>
      <c r="G259" s="444">
        <f t="shared" si="19"/>
        <v>0</v>
      </c>
      <c r="H259" s="444">
        <f t="shared" si="19"/>
        <v>0</v>
      </c>
      <c r="I259" s="444">
        <f t="shared" si="19"/>
        <v>0</v>
      </c>
      <c r="J259" s="444">
        <f t="shared" si="19"/>
        <v>0</v>
      </c>
      <c r="K259" s="444">
        <f t="shared" si="19"/>
        <v>0</v>
      </c>
      <c r="L259" s="444">
        <f t="shared" si="19"/>
        <v>0</v>
      </c>
      <c r="M259" s="444">
        <f t="shared" si="19"/>
        <v>0</v>
      </c>
      <c r="N259" s="444">
        <f>SUM(C259:M259)</f>
        <v>0</v>
      </c>
    </row>
    <row r="260" spans="2:14" s="350" customFormat="1" x14ac:dyDescent="0.2">
      <c r="B260" s="350" t="s">
        <v>655</v>
      </c>
      <c r="C260" s="444">
        <f t="shared" ref="C260:M260" si="20">C22</f>
        <v>0</v>
      </c>
      <c r="D260" s="444">
        <f t="shared" si="20"/>
        <v>0</v>
      </c>
      <c r="E260" s="444">
        <f t="shared" si="20"/>
        <v>0</v>
      </c>
      <c r="F260" s="444">
        <f t="shared" si="20"/>
        <v>0</v>
      </c>
      <c r="G260" s="444">
        <f t="shared" si="20"/>
        <v>0</v>
      </c>
      <c r="H260" s="444">
        <f t="shared" si="20"/>
        <v>0</v>
      </c>
      <c r="I260" s="444">
        <f t="shared" si="20"/>
        <v>0</v>
      </c>
      <c r="J260" s="444">
        <f t="shared" si="20"/>
        <v>0</v>
      </c>
      <c r="K260" s="444">
        <f t="shared" si="20"/>
        <v>0</v>
      </c>
      <c r="L260" s="444">
        <f t="shared" si="20"/>
        <v>0</v>
      </c>
      <c r="M260" s="444">
        <f t="shared" si="20"/>
        <v>0</v>
      </c>
      <c r="N260" s="444">
        <f>SUM(C260:M260)</f>
        <v>0</v>
      </c>
    </row>
    <row r="261" spans="2:14" s="350" customFormat="1" x14ac:dyDescent="0.2">
      <c r="N261" s="442"/>
    </row>
    <row r="262" spans="2:14" s="350" customFormat="1" x14ac:dyDescent="0.2">
      <c r="B262" s="350" t="s">
        <v>397</v>
      </c>
      <c r="C262" s="446">
        <f>C251</f>
        <v>0</v>
      </c>
      <c r="D262" s="446">
        <f t="shared" ref="D262:L262" si="21">D251</f>
        <v>0</v>
      </c>
      <c r="E262" s="446">
        <f t="shared" si="21"/>
        <v>0</v>
      </c>
      <c r="F262" s="446">
        <f t="shared" si="21"/>
        <v>0</v>
      </c>
      <c r="G262" s="446">
        <f t="shared" si="21"/>
        <v>0</v>
      </c>
      <c r="H262" s="446">
        <f t="shared" si="21"/>
        <v>0</v>
      </c>
      <c r="I262" s="446">
        <f t="shared" si="21"/>
        <v>0</v>
      </c>
      <c r="J262" s="446">
        <f t="shared" si="21"/>
        <v>0</v>
      </c>
      <c r="K262" s="446">
        <f t="shared" si="21"/>
        <v>0</v>
      </c>
      <c r="L262" s="446">
        <f t="shared" si="21"/>
        <v>0</v>
      </c>
      <c r="N262" s="444">
        <f>SUM(C262:M262)</f>
        <v>0</v>
      </c>
    </row>
    <row r="263" spans="2:14" s="350" customFormat="1" x14ac:dyDescent="0.2">
      <c r="B263" s="350" t="s">
        <v>656</v>
      </c>
      <c r="C263" s="446">
        <f>C253</f>
        <v>0</v>
      </c>
      <c r="D263" s="446">
        <f t="shared" ref="D263:L263" si="22">D253</f>
        <v>0</v>
      </c>
      <c r="E263" s="446">
        <f t="shared" si="22"/>
        <v>0</v>
      </c>
      <c r="F263" s="446">
        <f t="shared" si="22"/>
        <v>0</v>
      </c>
      <c r="G263" s="446">
        <f t="shared" si="22"/>
        <v>0</v>
      </c>
      <c r="H263" s="446">
        <f t="shared" si="22"/>
        <v>0</v>
      </c>
      <c r="I263" s="446">
        <f t="shared" si="22"/>
        <v>0</v>
      </c>
      <c r="J263" s="446">
        <f t="shared" si="22"/>
        <v>0</v>
      </c>
      <c r="K263" s="446">
        <f t="shared" si="22"/>
        <v>0</v>
      </c>
      <c r="L263" s="446">
        <f t="shared" si="22"/>
        <v>0</v>
      </c>
      <c r="M263" s="446"/>
      <c r="N263" s="444">
        <f>SUM(C263:M263)</f>
        <v>0</v>
      </c>
    </row>
    <row r="264" spans="2:14" s="350" customFormat="1" x14ac:dyDescent="0.2">
      <c r="B264" s="350" t="s">
        <v>656</v>
      </c>
      <c r="C264" s="446">
        <f>C259</f>
        <v>0</v>
      </c>
      <c r="D264" s="446">
        <f t="shared" ref="D264:L264" si="23">D259</f>
        <v>0</v>
      </c>
      <c r="E264" s="446">
        <f t="shared" si="23"/>
        <v>0</v>
      </c>
      <c r="F264" s="446">
        <f t="shared" si="23"/>
        <v>0</v>
      </c>
      <c r="G264" s="446">
        <f t="shared" si="23"/>
        <v>0</v>
      </c>
      <c r="H264" s="446">
        <f t="shared" si="23"/>
        <v>0</v>
      </c>
      <c r="I264" s="446">
        <f t="shared" si="23"/>
        <v>0</v>
      </c>
      <c r="J264" s="446">
        <f t="shared" si="23"/>
        <v>0</v>
      </c>
      <c r="K264" s="446">
        <f t="shared" si="23"/>
        <v>0</v>
      </c>
      <c r="L264" s="446">
        <f t="shared" si="23"/>
        <v>0</v>
      </c>
      <c r="N264" s="444">
        <f>SUM(C264:M264)</f>
        <v>0</v>
      </c>
    </row>
    <row r="265" spans="2:14" s="350" customFormat="1" x14ac:dyDescent="0.2">
      <c r="N265" s="444"/>
    </row>
    <row r="266" spans="2:14" s="350" customFormat="1" x14ac:dyDescent="0.2">
      <c r="N266" s="442"/>
    </row>
    <row r="267" spans="2:14" s="350" customFormat="1" x14ac:dyDescent="0.2">
      <c r="N267" s="442"/>
    </row>
    <row r="268" spans="2:14" s="350" customFormat="1" x14ac:dyDescent="0.2">
      <c r="N268" s="442"/>
    </row>
    <row r="269" spans="2:14" s="350" customFormat="1" x14ac:dyDescent="0.2">
      <c r="N269" s="442"/>
    </row>
    <row r="270" spans="2:14" s="350" customFormat="1" x14ac:dyDescent="0.2">
      <c r="N270" s="442"/>
    </row>
    <row r="271" spans="2:14" s="350" customFormat="1" x14ac:dyDescent="0.2">
      <c r="N271" s="442"/>
    </row>
    <row r="272" spans="2:14" s="350" customFormat="1" x14ac:dyDescent="0.2">
      <c r="N272" s="442"/>
    </row>
    <row r="273" spans="14:14" s="350" customFormat="1" x14ac:dyDescent="0.2">
      <c r="N273" s="442"/>
    </row>
    <row r="274" spans="14:14" s="350" customFormat="1" x14ac:dyDescent="0.2">
      <c r="N274" s="442"/>
    </row>
    <row r="275" spans="14:14" s="350" customFormat="1" x14ac:dyDescent="0.2">
      <c r="N275" s="442"/>
    </row>
    <row r="276" spans="14:14" s="350" customFormat="1" x14ac:dyDescent="0.2">
      <c r="N276" s="442"/>
    </row>
    <row r="277" spans="14:14" s="350" customFormat="1" x14ac:dyDescent="0.2">
      <c r="N277" s="442"/>
    </row>
  </sheetData>
  <sheetProtection algorithmName="SHA-512" hashValue="QSd9+4IUBiL/t9CKwNPOLdYfzs1+lahVL5Z71wGkRkS+sVz8cvm+ZTPUCwsspPvc6JHKQorfEcoz5DdCTbEOBQ==" saltValue="FuiH08KQpHiclAtElYItCg==" spinCount="100000" sheet="1" objects="1" scenarios="1"/>
  <customSheetViews>
    <customSheetView guid="{7AC71C8E-3F0A-447A-859A-02DD2BAED197}" scale="75" showGridLines="0" fitToPage="1" hiddenRows="1" showRuler="0">
      <pageMargins left="0" right="0" top="0" bottom="0" header="0" footer="0"/>
      <pageSetup paperSize="5" scale="80" fitToHeight="0" orientation="landscape" r:id="rId1"/>
      <headerFooter alignWithMargins="0">
        <oddHeader>&amp;L&amp;10&lt;Agency name&gt; &amp;C&amp;"Arial,Bold"Financial Analysis&amp;R&amp;10&lt;Project Name&gt;</oddHeader>
        <oddFooter>&amp;L&amp;F&amp;CPage &amp;P of &amp;N&amp;R&amp;D &amp;T</oddFooter>
      </headerFooter>
    </customSheetView>
    <customSheetView guid="{4F1DA828-56A9-4F85-92B4-9F65C862495B}" scale="70" showGridLines="0" fitToPage="1" hiddenRows="1" topLeftCell="A3">
      <selection activeCell="G14" sqref="G14"/>
      <pageMargins left="0" right="0" top="0" bottom="0" header="0" footer="0"/>
      <pageSetup paperSize="5" scale="76"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phoneticPr fontId="0" type="noConversion"/>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ignoredErrors>
    <ignoredError sqref="N7 C8:L8" formula="1"/>
  </ignoredErrors>
  <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indexed="9"/>
  </sheetPr>
  <dimension ref="A1:N85"/>
  <sheetViews>
    <sheetView showGridLines="0" zoomScaleNormal="100" zoomScaleSheetLayoutView="70" workbookViewId="0">
      <pane ySplit="2" topLeftCell="A3" activePane="bottomLeft" state="frozenSplit"/>
      <selection activeCell="E19" sqref="E19"/>
      <selection pane="bottomLeft" activeCell="D84" sqref="D84"/>
    </sheetView>
  </sheetViews>
  <sheetFormatPr defaultColWidth="9" defaultRowHeight="14.25" x14ac:dyDescent="0.2"/>
  <cols>
    <col min="1" max="1" width="8.375" style="5" customWidth="1"/>
    <col min="2" max="2" width="47.5" style="5" customWidth="1"/>
    <col min="3" max="12" width="12.625" style="5" customWidth="1"/>
    <col min="13" max="13" width="1.625" style="5" customWidth="1"/>
    <col min="14" max="14" width="14.125" style="8" customWidth="1"/>
    <col min="15" max="16384" width="9" style="5"/>
  </cols>
  <sheetData>
    <row r="1" spans="1:14" s="1" customFormat="1" ht="31.5" customHeight="1" thickBot="1" x14ac:dyDescent="0.25">
      <c r="A1" s="655" t="s">
        <v>657</v>
      </c>
      <c r="B1" s="3"/>
      <c r="C1" s="353"/>
      <c r="D1" s="353"/>
      <c r="E1" s="353"/>
      <c r="F1" s="353"/>
      <c r="G1" s="353"/>
      <c r="H1" s="353"/>
      <c r="I1" s="353"/>
      <c r="J1" s="353"/>
      <c r="K1" s="353"/>
      <c r="M1" s="353"/>
      <c r="N1" s="769"/>
    </row>
    <row r="2" spans="1:14" ht="17.25" customHeight="1" thickBot="1" x14ac:dyDescent="0.25">
      <c r="A2" s="54" t="s">
        <v>26</v>
      </c>
      <c r="B2" s="54" t="s">
        <v>27</v>
      </c>
      <c r="C2" s="55" t="s">
        <v>429</v>
      </c>
      <c r="D2" s="55" t="s">
        <v>430</v>
      </c>
      <c r="E2" s="55" t="s">
        <v>431</v>
      </c>
      <c r="F2" s="55" t="s">
        <v>432</v>
      </c>
      <c r="G2" s="55" t="s">
        <v>433</v>
      </c>
      <c r="H2" s="55" t="s">
        <v>434</v>
      </c>
      <c r="I2" s="55" t="s">
        <v>435</v>
      </c>
      <c r="J2" s="55" t="s">
        <v>436</v>
      </c>
      <c r="K2" s="55" t="s">
        <v>437</v>
      </c>
      <c r="L2" s="56" t="s">
        <v>438</v>
      </c>
      <c r="M2" s="353"/>
      <c r="N2" s="6" t="s">
        <v>439</v>
      </c>
    </row>
    <row r="3" spans="1:14" s="105" customFormat="1" ht="17.25" customHeight="1" x14ac:dyDescent="0.2">
      <c r="A3" s="102"/>
      <c r="B3" s="103" t="s">
        <v>658</v>
      </c>
      <c r="C3" s="104"/>
      <c r="D3" s="104"/>
      <c r="E3" s="104"/>
      <c r="F3" s="104"/>
      <c r="G3" s="104"/>
      <c r="H3" s="104"/>
      <c r="I3" s="104"/>
      <c r="J3" s="104"/>
      <c r="K3" s="104"/>
      <c r="L3" s="104"/>
      <c r="N3" s="110"/>
    </row>
    <row r="4" spans="1:14" s="7" customFormat="1" ht="17.25" customHeight="1" x14ac:dyDescent="0.2">
      <c r="A4" s="99" t="s">
        <v>45</v>
      </c>
      <c r="B4" s="26" t="s">
        <v>46</v>
      </c>
      <c r="C4" s="156">
        <f>Cost_Analysis!D31-Cost_Analysis!D30</f>
        <v>0</v>
      </c>
      <c r="D4" s="156">
        <f>Cost_Analysis!E31-Cost_Analysis!E30</f>
        <v>0</v>
      </c>
      <c r="E4" s="156">
        <f>Cost_Analysis!F31-Cost_Analysis!F30</f>
        <v>0</v>
      </c>
      <c r="F4" s="156">
        <f>Cost_Analysis!G31-Cost_Analysis!G30</f>
        <v>0</v>
      </c>
      <c r="G4" s="156">
        <f>Cost_Analysis!H31-Cost_Analysis!H30</f>
        <v>0</v>
      </c>
      <c r="H4" s="156">
        <f>Cost_Analysis!I31-Cost_Analysis!I30</f>
        <v>0</v>
      </c>
      <c r="I4" s="156">
        <f>Cost_Analysis!J31-Cost_Analysis!J30</f>
        <v>0</v>
      </c>
      <c r="J4" s="156">
        <f>Cost_Analysis!K31-Cost_Analysis!K30</f>
        <v>0</v>
      </c>
      <c r="K4" s="156">
        <f>Cost_Analysis!L31-Cost_Analysis!L30</f>
        <v>0</v>
      </c>
      <c r="L4" s="402">
        <f>Cost_Analysis!M31-Cost_Analysis!M30</f>
        <v>0</v>
      </c>
      <c r="N4" s="167">
        <f>SUM(C4:L4)</f>
        <v>0</v>
      </c>
    </row>
    <row r="5" spans="1:14" s="7" customFormat="1" ht="17.25" customHeight="1" x14ac:dyDescent="0.2">
      <c r="A5" s="80" t="s">
        <v>42</v>
      </c>
      <c r="B5" s="25" t="s">
        <v>43</v>
      </c>
      <c r="C5" s="160">
        <f>Cost_Analysis!D30</f>
        <v>0</v>
      </c>
      <c r="D5" s="160">
        <f>Cost_Analysis!E30</f>
        <v>0</v>
      </c>
      <c r="E5" s="160">
        <f>Cost_Analysis!F30</f>
        <v>0</v>
      </c>
      <c r="F5" s="160">
        <f>Cost_Analysis!G30</f>
        <v>0</v>
      </c>
      <c r="G5" s="160">
        <f>Cost_Analysis!H30</f>
        <v>0</v>
      </c>
      <c r="H5" s="160">
        <f>Cost_Analysis!I30</f>
        <v>0</v>
      </c>
      <c r="I5" s="160">
        <f>Cost_Analysis!J30</f>
        <v>0</v>
      </c>
      <c r="J5" s="160">
        <f>Cost_Analysis!K30</f>
        <v>0</v>
      </c>
      <c r="K5" s="160">
        <f>Cost_Analysis!L30</f>
        <v>0</v>
      </c>
      <c r="L5" s="403">
        <f>Cost_Analysis!M30</f>
        <v>0</v>
      </c>
      <c r="N5" s="168">
        <f>SUM(C5:L5)</f>
        <v>0</v>
      </c>
    </row>
    <row r="6" spans="1:14" s="7" customFormat="1" ht="17.25" customHeight="1" x14ac:dyDescent="0.2">
      <c r="A6" s="751" t="s">
        <v>51</v>
      </c>
      <c r="B6" s="34" t="s">
        <v>659</v>
      </c>
      <c r="C6" s="160">
        <f>Cost_Analysis!D43</f>
        <v>0</v>
      </c>
      <c r="D6" s="160">
        <f>Cost_Analysis!E43</f>
        <v>0</v>
      </c>
      <c r="E6" s="160">
        <f>Cost_Analysis!F43</f>
        <v>0</v>
      </c>
      <c r="F6" s="160">
        <f>Cost_Analysis!G43</f>
        <v>0</v>
      </c>
      <c r="G6" s="160">
        <f>Cost_Analysis!H43</f>
        <v>0</v>
      </c>
      <c r="H6" s="160">
        <f>Cost_Analysis!I43</f>
        <v>0</v>
      </c>
      <c r="I6" s="160">
        <f>Cost_Analysis!J43</f>
        <v>0</v>
      </c>
      <c r="J6" s="160">
        <f>Cost_Analysis!K43</f>
        <v>0</v>
      </c>
      <c r="K6" s="160">
        <f>Cost_Analysis!L43</f>
        <v>0</v>
      </c>
      <c r="L6" s="403">
        <f>Cost_Analysis!M43</f>
        <v>0</v>
      </c>
      <c r="N6" s="168">
        <f>SUM(C6:L6)</f>
        <v>0</v>
      </c>
    </row>
    <row r="7" spans="1:14" s="7" customFormat="1" ht="17.25" customHeight="1" x14ac:dyDescent="0.2">
      <c r="A7" s="100" t="s">
        <v>66</v>
      </c>
      <c r="B7" s="27" t="s">
        <v>67</v>
      </c>
      <c r="C7" s="164">
        <f>Cost_Analysis!D70</f>
        <v>0</v>
      </c>
      <c r="D7" s="164">
        <f>Cost_Analysis!E70</f>
        <v>0</v>
      </c>
      <c r="E7" s="164">
        <f>Cost_Analysis!F70</f>
        <v>0</v>
      </c>
      <c r="F7" s="164">
        <f>Cost_Analysis!G70</f>
        <v>0</v>
      </c>
      <c r="G7" s="164">
        <f>Cost_Analysis!H70</f>
        <v>0</v>
      </c>
      <c r="H7" s="164">
        <f>Cost_Analysis!I70</f>
        <v>0</v>
      </c>
      <c r="I7" s="164">
        <f>Cost_Analysis!J70</f>
        <v>0</v>
      </c>
      <c r="J7" s="164">
        <f>Cost_Analysis!K70</f>
        <v>0</v>
      </c>
      <c r="K7" s="164">
        <f>Cost_Analysis!L70</f>
        <v>0</v>
      </c>
      <c r="L7" s="404">
        <f>Cost_Analysis!M70</f>
        <v>0</v>
      </c>
      <c r="N7" s="303">
        <f>SUM(C7:L7)</f>
        <v>0</v>
      </c>
    </row>
    <row r="8" spans="1:14" s="1" customFormat="1" ht="36" customHeight="1" x14ac:dyDescent="0.25">
      <c r="A8" s="121" t="s">
        <v>69</v>
      </c>
      <c r="B8" s="122" t="s">
        <v>70</v>
      </c>
      <c r="C8" s="124">
        <f t="shared" ref="C8:L8" si="0">SUM(C4:C7)</f>
        <v>0</v>
      </c>
      <c r="D8" s="125">
        <f t="shared" si="0"/>
        <v>0</v>
      </c>
      <c r="E8" s="125">
        <f t="shared" si="0"/>
        <v>0</v>
      </c>
      <c r="F8" s="125">
        <f t="shared" si="0"/>
        <v>0</v>
      </c>
      <c r="G8" s="125">
        <f t="shared" si="0"/>
        <v>0</v>
      </c>
      <c r="H8" s="125">
        <f t="shared" si="0"/>
        <v>0</v>
      </c>
      <c r="I8" s="125">
        <f t="shared" si="0"/>
        <v>0</v>
      </c>
      <c r="J8" s="125">
        <f t="shared" si="0"/>
        <v>0</v>
      </c>
      <c r="K8" s="125">
        <f t="shared" si="0"/>
        <v>0</v>
      </c>
      <c r="L8" s="126">
        <f t="shared" si="0"/>
        <v>0</v>
      </c>
      <c r="M8" s="353"/>
      <c r="N8" s="42">
        <f>SUM(N4:N7)</f>
        <v>0</v>
      </c>
    </row>
    <row r="9" spans="1:14" s="105" customFormat="1" ht="17.25" customHeight="1" x14ac:dyDescent="0.2">
      <c r="A9" s="102"/>
      <c r="B9" s="103" t="s">
        <v>660</v>
      </c>
      <c r="C9" s="104"/>
      <c r="D9" s="104"/>
      <c r="E9" s="104"/>
      <c r="F9" s="104"/>
      <c r="G9" s="104"/>
      <c r="H9" s="104"/>
      <c r="I9" s="104"/>
      <c r="J9" s="104"/>
      <c r="K9" s="104"/>
      <c r="L9" s="406"/>
      <c r="N9" s="174"/>
    </row>
    <row r="10" spans="1:14" s="7" customFormat="1" ht="17.25" customHeight="1" x14ac:dyDescent="0.2">
      <c r="A10" s="89" t="s">
        <v>75</v>
      </c>
      <c r="B10" s="31" t="s">
        <v>661</v>
      </c>
      <c r="C10" s="156">
        <f>Cost_Analysis!D84</f>
        <v>0</v>
      </c>
      <c r="D10" s="156">
        <f>Cost_Analysis!E84</f>
        <v>0</v>
      </c>
      <c r="E10" s="156">
        <f>Cost_Analysis!F84</f>
        <v>0</v>
      </c>
      <c r="F10" s="156">
        <f>Cost_Analysis!G84</f>
        <v>0</v>
      </c>
      <c r="G10" s="156">
        <f>Cost_Analysis!H84</f>
        <v>0</v>
      </c>
      <c r="H10" s="156">
        <f>Cost_Analysis!I84</f>
        <v>0</v>
      </c>
      <c r="I10" s="156">
        <f>Cost_Analysis!J84</f>
        <v>0</v>
      </c>
      <c r="J10" s="156">
        <f>Cost_Analysis!K84</f>
        <v>0</v>
      </c>
      <c r="K10" s="156">
        <f>Cost_Analysis!L84</f>
        <v>0</v>
      </c>
      <c r="L10" s="402">
        <f>Cost_Analysis!M84</f>
        <v>0</v>
      </c>
      <c r="N10" s="167">
        <f>SUM(C10:L10)</f>
        <v>0</v>
      </c>
    </row>
    <row r="11" spans="1:14" s="7" customFormat="1" ht="17.25" customHeight="1" x14ac:dyDescent="0.2">
      <c r="A11" s="86" t="s">
        <v>81</v>
      </c>
      <c r="B11" s="29" t="s">
        <v>662</v>
      </c>
      <c r="C11" s="160">
        <f>Cost_Analysis!D95</f>
        <v>0</v>
      </c>
      <c r="D11" s="160">
        <f>Cost_Analysis!E95</f>
        <v>0</v>
      </c>
      <c r="E11" s="160">
        <f>Cost_Analysis!F95</f>
        <v>0</v>
      </c>
      <c r="F11" s="160">
        <f>Cost_Analysis!G95</f>
        <v>0</v>
      </c>
      <c r="G11" s="160">
        <f>Cost_Analysis!H95</f>
        <v>0</v>
      </c>
      <c r="H11" s="160">
        <f>Cost_Analysis!I95</f>
        <v>0</v>
      </c>
      <c r="I11" s="160">
        <f>Cost_Analysis!J95</f>
        <v>0</v>
      </c>
      <c r="J11" s="160">
        <f>Cost_Analysis!K95</f>
        <v>0</v>
      </c>
      <c r="K11" s="160">
        <f>Cost_Analysis!L95</f>
        <v>0</v>
      </c>
      <c r="L11" s="403">
        <f>Cost_Analysis!M95</f>
        <v>0</v>
      </c>
      <c r="N11" s="168">
        <f>SUM(C11:L11)</f>
        <v>0</v>
      </c>
    </row>
    <row r="12" spans="1:14" s="7" customFormat="1" ht="17.25" customHeight="1" x14ac:dyDescent="0.2">
      <c r="A12" s="86" t="s">
        <v>87</v>
      </c>
      <c r="B12" s="29" t="s">
        <v>663</v>
      </c>
      <c r="C12" s="160">
        <f>Cost_Analysis!D106</f>
        <v>0</v>
      </c>
      <c r="D12" s="618">
        <f>Cost_Analysis!E106</f>
        <v>0</v>
      </c>
      <c r="E12" s="618">
        <f>Cost_Analysis!F106</f>
        <v>0</v>
      </c>
      <c r="F12" s="618">
        <f>Cost_Analysis!G106</f>
        <v>0</v>
      </c>
      <c r="G12" s="618">
        <f>Cost_Analysis!H106</f>
        <v>0</v>
      </c>
      <c r="H12" s="618">
        <f>Cost_Analysis!I106</f>
        <v>0</v>
      </c>
      <c r="I12" s="618">
        <f>Cost_Analysis!J106</f>
        <v>0</v>
      </c>
      <c r="J12" s="618">
        <f>Cost_Analysis!K106</f>
        <v>0</v>
      </c>
      <c r="K12" s="618">
        <f>Cost_Analysis!L106</f>
        <v>0</v>
      </c>
      <c r="L12" s="619">
        <f>Cost_Analysis!M106</f>
        <v>0</v>
      </c>
      <c r="N12" s="168">
        <f>SUM(C12:L12)</f>
        <v>0</v>
      </c>
    </row>
    <row r="13" spans="1:14" s="7" customFormat="1" ht="17.25" customHeight="1" x14ac:dyDescent="0.2">
      <c r="A13" s="625" t="s">
        <v>93</v>
      </c>
      <c r="B13" s="622" t="s">
        <v>664</v>
      </c>
      <c r="C13" s="623">
        <f>Cost_Analysis!D117</f>
        <v>0</v>
      </c>
      <c r="D13" s="623">
        <f>Cost_Analysis!E117</f>
        <v>0</v>
      </c>
      <c r="E13" s="623">
        <f>Cost_Analysis!F117</f>
        <v>0</v>
      </c>
      <c r="F13" s="623">
        <f>Cost_Analysis!G117</f>
        <v>0</v>
      </c>
      <c r="G13" s="623">
        <f>Cost_Analysis!H117</f>
        <v>0</v>
      </c>
      <c r="H13" s="623">
        <f>Cost_Analysis!I117</f>
        <v>0</v>
      </c>
      <c r="I13" s="623">
        <f>Cost_Analysis!J117</f>
        <v>0</v>
      </c>
      <c r="J13" s="623">
        <f>Cost_Analysis!K117</f>
        <v>0</v>
      </c>
      <c r="K13" s="623">
        <f>Cost_Analysis!L117</f>
        <v>0</v>
      </c>
      <c r="L13" s="637">
        <f>Cost_Analysis!M117</f>
        <v>0</v>
      </c>
      <c r="N13" s="621">
        <f>SUM(C13:L13)</f>
        <v>0</v>
      </c>
    </row>
    <row r="14" spans="1:14" s="7" customFormat="1" ht="17.25" customHeight="1" x14ac:dyDescent="0.2">
      <c r="A14" s="624" t="s">
        <v>99</v>
      </c>
      <c r="B14" s="687" t="s">
        <v>665</v>
      </c>
      <c r="C14" s="636">
        <f>Cost_Analysis!D126</f>
        <v>0</v>
      </c>
      <c r="D14" s="636">
        <f>Cost_Analysis!E126</f>
        <v>0</v>
      </c>
      <c r="E14" s="636">
        <f>Cost_Analysis!F126</f>
        <v>0</v>
      </c>
      <c r="F14" s="636">
        <f>Cost_Analysis!G126</f>
        <v>0</v>
      </c>
      <c r="G14" s="636">
        <f>Cost_Analysis!H126</f>
        <v>0</v>
      </c>
      <c r="H14" s="636">
        <f>Cost_Analysis!I126</f>
        <v>0</v>
      </c>
      <c r="I14" s="636">
        <f>Cost_Analysis!J126</f>
        <v>0</v>
      </c>
      <c r="J14" s="636">
        <f>Cost_Analysis!K126</f>
        <v>0</v>
      </c>
      <c r="K14" s="636">
        <f>Cost_Analysis!L126</f>
        <v>0</v>
      </c>
      <c r="L14" s="638">
        <f>Cost_Analysis!M126</f>
        <v>0</v>
      </c>
      <c r="N14" s="169">
        <f>SUM(C14:L14)</f>
        <v>0</v>
      </c>
    </row>
    <row r="15" spans="1:14" s="105" customFormat="1" ht="17.25" customHeight="1" x14ac:dyDescent="0.2">
      <c r="B15" s="103" t="s">
        <v>666</v>
      </c>
      <c r="C15" s="104"/>
      <c r="D15" s="104"/>
      <c r="E15" s="104"/>
      <c r="F15" s="104"/>
      <c r="G15" s="104"/>
      <c r="H15" s="104"/>
      <c r="I15" s="104"/>
      <c r="J15" s="104"/>
      <c r="K15" s="104"/>
      <c r="L15" s="406"/>
      <c r="N15" s="174"/>
    </row>
    <row r="16" spans="1:14" s="7" customFormat="1" ht="17.25" customHeight="1" x14ac:dyDescent="0.2">
      <c r="A16" s="752" t="s">
        <v>105</v>
      </c>
      <c r="B16" s="688" t="s">
        <v>667</v>
      </c>
      <c r="C16" s="156">
        <f>Cost_Analysis!D130</f>
        <v>0</v>
      </c>
      <c r="D16" s="156">
        <f>Cost_Analysis!E130</f>
        <v>0</v>
      </c>
      <c r="E16" s="156">
        <f>Cost_Analysis!F130</f>
        <v>0</v>
      </c>
      <c r="F16" s="156">
        <f>Cost_Analysis!G130</f>
        <v>0</v>
      </c>
      <c r="G16" s="156">
        <f>Cost_Analysis!H130</f>
        <v>0</v>
      </c>
      <c r="H16" s="156">
        <f>Cost_Analysis!I130</f>
        <v>0</v>
      </c>
      <c r="I16" s="156">
        <f>Cost_Analysis!J130</f>
        <v>0</v>
      </c>
      <c r="J16" s="156">
        <f>Cost_Analysis!K130</f>
        <v>0</v>
      </c>
      <c r="K16" s="156">
        <f>Cost_Analysis!L130</f>
        <v>0</v>
      </c>
      <c r="L16" s="653">
        <f>Cost_Analysis!M130</f>
        <v>0</v>
      </c>
      <c r="N16" s="167">
        <f>SUM(C16:L16)</f>
        <v>0</v>
      </c>
    </row>
    <row r="17" spans="1:14" s="1" customFormat="1" ht="33" customHeight="1" x14ac:dyDescent="0.2">
      <c r="A17" s="755" t="s">
        <v>116</v>
      </c>
      <c r="B17" s="620" t="s">
        <v>668</v>
      </c>
      <c r="C17" s="104"/>
      <c r="D17" s="104"/>
      <c r="E17" s="104"/>
      <c r="F17" s="104"/>
      <c r="G17" s="104"/>
      <c r="H17" s="104"/>
      <c r="I17" s="104"/>
      <c r="J17" s="104"/>
      <c r="K17" s="104"/>
      <c r="L17" s="406"/>
      <c r="M17" s="105"/>
      <c r="N17" s="174"/>
    </row>
    <row r="18" spans="1:14" s="1" customFormat="1" ht="18" customHeight="1" x14ac:dyDescent="0.2">
      <c r="A18" s="99"/>
      <c r="B18" s="26" t="str">
        <f>Cost_Analysis!B132</f>
        <v/>
      </c>
      <c r="C18" s="165">
        <f>Cost_Analysis!D132</f>
        <v>0</v>
      </c>
      <c r="D18" s="165">
        <f>Cost_Analysis!E132</f>
        <v>0</v>
      </c>
      <c r="E18" s="165">
        <f>Cost_Analysis!F132</f>
        <v>0</v>
      </c>
      <c r="F18" s="165">
        <f>Cost_Analysis!G132</f>
        <v>0</v>
      </c>
      <c r="G18" s="165">
        <f>Cost_Analysis!H132</f>
        <v>0</v>
      </c>
      <c r="H18" s="165">
        <f>Cost_Analysis!I132</f>
        <v>0</v>
      </c>
      <c r="I18" s="165">
        <f>Cost_Analysis!J132</f>
        <v>0</v>
      </c>
      <c r="J18" s="165">
        <f>Cost_Analysis!K132</f>
        <v>0</v>
      </c>
      <c r="K18" s="165">
        <f>Cost_Analysis!L132</f>
        <v>0</v>
      </c>
      <c r="L18" s="402">
        <f>Cost_Analysis!M132</f>
        <v>0</v>
      </c>
      <c r="M18" s="7"/>
      <c r="N18" s="167">
        <f t="shared" ref="N18:N26" si="1">SUM(C18:L18)</f>
        <v>0</v>
      </c>
    </row>
    <row r="19" spans="1:14" s="1" customFormat="1" ht="18" customHeight="1" x14ac:dyDescent="0.2">
      <c r="A19" s="99"/>
      <c r="B19" s="26" t="str">
        <f>Cost_Analysis!B133</f>
        <v/>
      </c>
      <c r="C19" s="166">
        <f>Cost_Analysis!D133</f>
        <v>0</v>
      </c>
      <c r="D19" s="166">
        <f>Cost_Analysis!E133</f>
        <v>0</v>
      </c>
      <c r="E19" s="166">
        <f>Cost_Analysis!F133</f>
        <v>0</v>
      </c>
      <c r="F19" s="166">
        <f>Cost_Analysis!G133</f>
        <v>0</v>
      </c>
      <c r="G19" s="166">
        <f>Cost_Analysis!H133</f>
        <v>0</v>
      </c>
      <c r="H19" s="166">
        <f>Cost_Analysis!I133</f>
        <v>0</v>
      </c>
      <c r="I19" s="166">
        <f>Cost_Analysis!J133</f>
        <v>0</v>
      </c>
      <c r="J19" s="166">
        <f>Cost_Analysis!K133</f>
        <v>0</v>
      </c>
      <c r="K19" s="166">
        <f>Cost_Analysis!L133</f>
        <v>0</v>
      </c>
      <c r="L19" s="403">
        <f>Cost_Analysis!M133</f>
        <v>0</v>
      </c>
      <c r="M19" s="7"/>
      <c r="N19" s="168">
        <f t="shared" si="1"/>
        <v>0</v>
      </c>
    </row>
    <row r="20" spans="1:14" s="3" customFormat="1" ht="18" customHeight="1" x14ac:dyDescent="0.2">
      <c r="A20" s="99"/>
      <c r="B20" s="26" t="str">
        <f>Cost_Analysis!B134</f>
        <v/>
      </c>
      <c r="C20" s="166">
        <f>Cost_Analysis!D134</f>
        <v>0</v>
      </c>
      <c r="D20" s="166">
        <f>Cost_Analysis!E134</f>
        <v>0</v>
      </c>
      <c r="E20" s="166">
        <f>Cost_Analysis!F134</f>
        <v>0</v>
      </c>
      <c r="F20" s="166">
        <f>Cost_Analysis!G134</f>
        <v>0</v>
      </c>
      <c r="G20" s="166">
        <f>Cost_Analysis!H134</f>
        <v>0</v>
      </c>
      <c r="H20" s="166">
        <f>Cost_Analysis!I134</f>
        <v>0</v>
      </c>
      <c r="I20" s="166">
        <f>Cost_Analysis!J134</f>
        <v>0</v>
      </c>
      <c r="J20" s="166">
        <f>Cost_Analysis!K134</f>
        <v>0</v>
      </c>
      <c r="K20" s="166">
        <f>Cost_Analysis!L134</f>
        <v>0</v>
      </c>
      <c r="L20" s="403">
        <f>Cost_Analysis!M134</f>
        <v>0</v>
      </c>
      <c r="M20" s="7"/>
      <c r="N20" s="168">
        <f t="shared" si="1"/>
        <v>0</v>
      </c>
    </row>
    <row r="21" spans="1:14" s="1" customFormat="1" ht="18" customHeight="1" x14ac:dyDescent="0.2">
      <c r="A21" s="99"/>
      <c r="B21" s="26" t="str">
        <f>Cost_Analysis!B135</f>
        <v/>
      </c>
      <c r="C21" s="166">
        <f>Cost_Analysis!D135</f>
        <v>0</v>
      </c>
      <c r="D21" s="166">
        <f>Cost_Analysis!E135</f>
        <v>0</v>
      </c>
      <c r="E21" s="166">
        <f>Cost_Analysis!F135</f>
        <v>0</v>
      </c>
      <c r="F21" s="166">
        <f>Cost_Analysis!G135</f>
        <v>0</v>
      </c>
      <c r="G21" s="166">
        <f>Cost_Analysis!H135</f>
        <v>0</v>
      </c>
      <c r="H21" s="166">
        <f>Cost_Analysis!I135</f>
        <v>0</v>
      </c>
      <c r="I21" s="166">
        <f>Cost_Analysis!J135</f>
        <v>0</v>
      </c>
      <c r="J21" s="166">
        <f>Cost_Analysis!K135</f>
        <v>0</v>
      </c>
      <c r="K21" s="166">
        <f>Cost_Analysis!L135</f>
        <v>0</v>
      </c>
      <c r="L21" s="403">
        <f>Cost_Analysis!M135</f>
        <v>0</v>
      </c>
      <c r="M21" s="7"/>
      <c r="N21" s="168">
        <f t="shared" si="1"/>
        <v>0</v>
      </c>
    </row>
    <row r="22" spans="1:14" ht="18" customHeight="1" x14ac:dyDescent="0.2">
      <c r="A22" s="99"/>
      <c r="B22" s="26" t="str">
        <f>Cost_Analysis!B136</f>
        <v/>
      </c>
      <c r="C22" s="166">
        <f>Cost_Analysis!D136</f>
        <v>0</v>
      </c>
      <c r="D22" s="166">
        <f>Cost_Analysis!E136</f>
        <v>0</v>
      </c>
      <c r="E22" s="166">
        <f>Cost_Analysis!F136</f>
        <v>0</v>
      </c>
      <c r="F22" s="166">
        <f>Cost_Analysis!G136</f>
        <v>0</v>
      </c>
      <c r="G22" s="166">
        <f>Cost_Analysis!H136</f>
        <v>0</v>
      </c>
      <c r="H22" s="166">
        <f>Cost_Analysis!I136</f>
        <v>0</v>
      </c>
      <c r="I22" s="166">
        <f>Cost_Analysis!J136</f>
        <v>0</v>
      </c>
      <c r="J22" s="166">
        <f>Cost_Analysis!K136</f>
        <v>0</v>
      </c>
      <c r="K22" s="166">
        <f>Cost_Analysis!L136</f>
        <v>0</v>
      </c>
      <c r="L22" s="403">
        <f>Cost_Analysis!M136</f>
        <v>0</v>
      </c>
      <c r="M22" s="7"/>
      <c r="N22" s="168">
        <f t="shared" si="1"/>
        <v>0</v>
      </c>
    </row>
    <row r="23" spans="1:14" s="105" customFormat="1" ht="18" customHeight="1" x14ac:dyDescent="0.2">
      <c r="A23" s="99"/>
      <c r="B23" s="26" t="str">
        <f>Cost_Analysis!B137</f>
        <v/>
      </c>
      <c r="C23" s="166">
        <f>Cost_Analysis!D137</f>
        <v>0</v>
      </c>
      <c r="D23" s="166">
        <f>Cost_Analysis!E137</f>
        <v>0</v>
      </c>
      <c r="E23" s="166">
        <f>Cost_Analysis!F137</f>
        <v>0</v>
      </c>
      <c r="F23" s="166">
        <f>Cost_Analysis!G137</f>
        <v>0</v>
      </c>
      <c r="G23" s="166">
        <f>Cost_Analysis!H137</f>
        <v>0</v>
      </c>
      <c r="H23" s="166">
        <f>Cost_Analysis!I137</f>
        <v>0</v>
      </c>
      <c r="I23" s="166">
        <f>Cost_Analysis!J137</f>
        <v>0</v>
      </c>
      <c r="J23" s="166">
        <f>Cost_Analysis!K137</f>
        <v>0</v>
      </c>
      <c r="K23" s="166">
        <f>Cost_Analysis!L137</f>
        <v>0</v>
      </c>
      <c r="L23" s="403">
        <f>Cost_Analysis!M137</f>
        <v>0</v>
      </c>
      <c r="M23" s="7"/>
      <c r="N23" s="168">
        <f t="shared" si="1"/>
        <v>0</v>
      </c>
    </row>
    <row r="24" spans="1:14" s="7" customFormat="1" ht="18" customHeight="1" x14ac:dyDescent="0.2">
      <c r="A24" s="99"/>
      <c r="B24" s="26" t="str">
        <f>Cost_Analysis!B138</f>
        <v/>
      </c>
      <c r="C24" s="166">
        <f>Cost_Analysis!D138</f>
        <v>0</v>
      </c>
      <c r="D24" s="166">
        <f>Cost_Analysis!E138</f>
        <v>0</v>
      </c>
      <c r="E24" s="166">
        <f>Cost_Analysis!F138</f>
        <v>0</v>
      </c>
      <c r="F24" s="166">
        <f>Cost_Analysis!G138</f>
        <v>0</v>
      </c>
      <c r="G24" s="166">
        <f>Cost_Analysis!H138</f>
        <v>0</v>
      </c>
      <c r="H24" s="166">
        <f>Cost_Analysis!I138</f>
        <v>0</v>
      </c>
      <c r="I24" s="166">
        <f>Cost_Analysis!J138</f>
        <v>0</v>
      </c>
      <c r="J24" s="166">
        <f>Cost_Analysis!K138</f>
        <v>0</v>
      </c>
      <c r="K24" s="166">
        <f>Cost_Analysis!L138</f>
        <v>0</v>
      </c>
      <c r="L24" s="403">
        <f>Cost_Analysis!M138</f>
        <v>0</v>
      </c>
      <c r="N24" s="168">
        <f t="shared" si="1"/>
        <v>0</v>
      </c>
    </row>
    <row r="25" spans="1:14" s="7" customFormat="1" ht="18" customHeight="1" x14ac:dyDescent="0.2">
      <c r="A25" s="99"/>
      <c r="B25" s="26" t="str">
        <f>Cost_Analysis!B139</f>
        <v/>
      </c>
      <c r="C25" s="166">
        <f>Cost_Analysis!D139</f>
        <v>0</v>
      </c>
      <c r="D25" s="166">
        <f>Cost_Analysis!E139</f>
        <v>0</v>
      </c>
      <c r="E25" s="166">
        <f>Cost_Analysis!F139</f>
        <v>0</v>
      </c>
      <c r="F25" s="166">
        <f>Cost_Analysis!G139</f>
        <v>0</v>
      </c>
      <c r="G25" s="166">
        <f>Cost_Analysis!H139</f>
        <v>0</v>
      </c>
      <c r="H25" s="166">
        <f>Cost_Analysis!I139</f>
        <v>0</v>
      </c>
      <c r="I25" s="166">
        <f>Cost_Analysis!J139</f>
        <v>0</v>
      </c>
      <c r="J25" s="166">
        <f>Cost_Analysis!K139</f>
        <v>0</v>
      </c>
      <c r="K25" s="166">
        <f>Cost_Analysis!L139</f>
        <v>0</v>
      </c>
      <c r="L25" s="403">
        <f>Cost_Analysis!M139</f>
        <v>0</v>
      </c>
      <c r="N25" s="168">
        <f t="shared" si="1"/>
        <v>0</v>
      </c>
    </row>
    <row r="26" spans="1:14" s="7" customFormat="1" ht="18" customHeight="1" x14ac:dyDescent="0.2">
      <c r="A26" s="99" t="s">
        <v>422</v>
      </c>
      <c r="B26" s="26" t="str">
        <f>Cost_Analysis!B140</f>
        <v>Travel - Informational</v>
      </c>
      <c r="C26" s="166">
        <f>Cost_Analysis!D140</f>
        <v>0</v>
      </c>
      <c r="D26" s="166">
        <f>Cost_Analysis!E140</f>
        <v>0</v>
      </c>
      <c r="E26" s="166">
        <f>Cost_Analysis!F140</f>
        <v>0</v>
      </c>
      <c r="F26" s="166">
        <f>Cost_Analysis!G140</f>
        <v>0</v>
      </c>
      <c r="G26" s="166">
        <f>Cost_Analysis!H140</f>
        <v>0</v>
      </c>
      <c r="H26" s="166">
        <f>Cost_Analysis!I140</f>
        <v>0</v>
      </c>
      <c r="I26" s="166">
        <f>Cost_Analysis!J140</f>
        <v>0</v>
      </c>
      <c r="J26" s="166">
        <f>Cost_Analysis!K140</f>
        <v>0</v>
      </c>
      <c r="K26" s="166">
        <f>Cost_Analysis!L140</f>
        <v>0</v>
      </c>
      <c r="L26" s="404">
        <f>Cost_Analysis!M140</f>
        <v>0</v>
      </c>
      <c r="N26" s="168">
        <f t="shared" si="1"/>
        <v>0</v>
      </c>
    </row>
    <row r="27" spans="1:14" s="7" customFormat="1" ht="17.25" customHeight="1" x14ac:dyDescent="0.25">
      <c r="A27" s="121" t="s">
        <v>133</v>
      </c>
      <c r="B27" s="122" t="s">
        <v>669</v>
      </c>
      <c r="C27" s="124">
        <f t="shared" ref="C27:L27" si="2">SUM(C10:C26)</f>
        <v>0</v>
      </c>
      <c r="D27" s="125">
        <f t="shared" si="2"/>
        <v>0</v>
      </c>
      <c r="E27" s="125">
        <f t="shared" si="2"/>
        <v>0</v>
      </c>
      <c r="F27" s="125">
        <f t="shared" si="2"/>
        <v>0</v>
      </c>
      <c r="G27" s="125">
        <f t="shared" si="2"/>
        <v>0</v>
      </c>
      <c r="H27" s="125">
        <f t="shared" si="2"/>
        <v>0</v>
      </c>
      <c r="I27" s="125">
        <f t="shared" si="2"/>
        <v>0</v>
      </c>
      <c r="J27" s="125">
        <f t="shared" si="2"/>
        <v>0</v>
      </c>
      <c r="K27" s="125">
        <f t="shared" si="2"/>
        <v>0</v>
      </c>
      <c r="L27" s="126">
        <f t="shared" si="2"/>
        <v>0</v>
      </c>
      <c r="M27" s="353"/>
      <c r="N27" s="42">
        <f>SUM(N10:N26)</f>
        <v>0</v>
      </c>
    </row>
    <row r="28" spans="1:14" s="7" customFormat="1" ht="31.5" customHeight="1" x14ac:dyDescent="0.25">
      <c r="A28" s="121" t="s">
        <v>192</v>
      </c>
      <c r="B28" s="122" t="s">
        <v>193</v>
      </c>
      <c r="C28" s="124">
        <f t="shared" ref="C28:L28" si="3">C8+C27</f>
        <v>0</v>
      </c>
      <c r="D28" s="125">
        <f t="shared" si="3"/>
        <v>0</v>
      </c>
      <c r="E28" s="125">
        <f t="shared" si="3"/>
        <v>0</v>
      </c>
      <c r="F28" s="125">
        <f t="shared" si="3"/>
        <v>0</v>
      </c>
      <c r="G28" s="125">
        <f t="shared" si="3"/>
        <v>0</v>
      </c>
      <c r="H28" s="125">
        <f t="shared" si="3"/>
        <v>0</v>
      </c>
      <c r="I28" s="125">
        <f t="shared" si="3"/>
        <v>0</v>
      </c>
      <c r="J28" s="125">
        <f t="shared" si="3"/>
        <v>0</v>
      </c>
      <c r="K28" s="125">
        <f t="shared" si="3"/>
        <v>0</v>
      </c>
      <c r="L28" s="126">
        <f t="shared" si="3"/>
        <v>0</v>
      </c>
      <c r="M28" s="353"/>
      <c r="N28" s="42">
        <f>N8+N27</f>
        <v>0</v>
      </c>
    </row>
    <row r="29" spans="1:14" s="7" customFormat="1" ht="31.5" customHeight="1" x14ac:dyDescent="0.25">
      <c r="A29" s="121" t="s">
        <v>207</v>
      </c>
      <c r="B29" s="407" t="s">
        <v>208</v>
      </c>
      <c r="C29" s="634">
        <f>Cost_Analysis!D201</f>
        <v>0</v>
      </c>
      <c r="D29" s="635">
        <f>Cost_Analysis!E201</f>
        <v>0</v>
      </c>
      <c r="E29" s="635">
        <f>Cost_Analysis!F201</f>
        <v>0</v>
      </c>
      <c r="F29" s="635">
        <f>Cost_Analysis!G201</f>
        <v>0</v>
      </c>
      <c r="G29" s="635">
        <f>Cost_Analysis!H201</f>
        <v>0</v>
      </c>
      <c r="H29" s="635">
        <f>Cost_Analysis!I201</f>
        <v>0</v>
      </c>
      <c r="I29" s="635">
        <f>Cost_Analysis!J201</f>
        <v>0</v>
      </c>
      <c r="J29" s="635">
        <f>Cost_Analysis!K201</f>
        <v>0</v>
      </c>
      <c r="K29" s="635">
        <f>Cost_Analysis!L201</f>
        <v>0</v>
      </c>
      <c r="L29" s="435">
        <f>Cost_Analysis!M201</f>
        <v>0</v>
      </c>
      <c r="M29" s="353"/>
      <c r="N29" s="42">
        <f>SUM(C29:L29)</f>
        <v>0</v>
      </c>
    </row>
    <row r="30" spans="1:14" s="7" customFormat="1" ht="17.25" customHeight="1" x14ac:dyDescent="0.25">
      <c r="A30" s="121" t="s">
        <v>210</v>
      </c>
      <c r="B30" s="122" t="s">
        <v>211</v>
      </c>
      <c r="C30" s="124">
        <f>SUM(C28:C29)</f>
        <v>0</v>
      </c>
      <c r="D30" s="125">
        <f t="shared" ref="D30:L30" si="4">SUM(D28:D29)</f>
        <v>0</v>
      </c>
      <c r="E30" s="125">
        <f t="shared" si="4"/>
        <v>0</v>
      </c>
      <c r="F30" s="125">
        <f t="shared" si="4"/>
        <v>0</v>
      </c>
      <c r="G30" s="125">
        <f t="shared" si="4"/>
        <v>0</v>
      </c>
      <c r="H30" s="125">
        <f t="shared" si="4"/>
        <v>0</v>
      </c>
      <c r="I30" s="125">
        <f t="shared" si="4"/>
        <v>0</v>
      </c>
      <c r="J30" s="125">
        <f t="shared" si="4"/>
        <v>0</v>
      </c>
      <c r="K30" s="125">
        <f t="shared" si="4"/>
        <v>0</v>
      </c>
      <c r="L30" s="126">
        <f t="shared" si="4"/>
        <v>0</v>
      </c>
      <c r="M30" s="797"/>
      <c r="N30" s="42">
        <f>SUM(C30:L30)</f>
        <v>0</v>
      </c>
    </row>
    <row r="31" spans="1:14" s="7" customFormat="1" ht="17.25" customHeight="1" thickBot="1" x14ac:dyDescent="0.3">
      <c r="A31" s="408"/>
      <c r="B31" s="409" t="s">
        <v>670</v>
      </c>
      <c r="C31" s="410">
        <f>C30</f>
        <v>0</v>
      </c>
      <c r="D31" s="411">
        <f>D30+C31</f>
        <v>0</v>
      </c>
      <c r="E31" s="411">
        <f>E30+D31</f>
        <v>0</v>
      </c>
      <c r="F31" s="411">
        <f>F30+E31</f>
        <v>0</v>
      </c>
      <c r="G31" s="411">
        <f t="shared" ref="G31:L31" si="5">G30+F31</f>
        <v>0</v>
      </c>
      <c r="H31" s="411">
        <f t="shared" si="5"/>
        <v>0</v>
      </c>
      <c r="I31" s="411">
        <f t="shared" si="5"/>
        <v>0</v>
      </c>
      <c r="J31" s="411">
        <f t="shared" si="5"/>
        <v>0</v>
      </c>
      <c r="K31" s="411">
        <f t="shared" si="5"/>
        <v>0</v>
      </c>
      <c r="L31" s="412">
        <f t="shared" si="5"/>
        <v>0</v>
      </c>
      <c r="M31" s="414"/>
      <c r="N31" s="413">
        <f>L31</f>
        <v>0</v>
      </c>
    </row>
    <row r="32" spans="1:14" s="7" customFormat="1" ht="17.25" customHeight="1" x14ac:dyDescent="0.2">
      <c r="A32" s="3"/>
      <c r="B32" s="3"/>
      <c r="C32" s="3"/>
      <c r="D32" s="3"/>
      <c r="E32" s="3"/>
      <c r="F32" s="3"/>
      <c r="G32" s="3"/>
      <c r="H32" s="3"/>
      <c r="I32" s="3"/>
      <c r="J32" s="3"/>
      <c r="K32" s="3"/>
      <c r="L32" s="3"/>
      <c r="M32" s="3"/>
      <c r="N32" s="3"/>
    </row>
    <row r="33" spans="1:14" s="7" customFormat="1" ht="17.25" customHeight="1" thickBot="1" x14ac:dyDescent="0.25">
      <c r="A33" s="3" t="s">
        <v>671</v>
      </c>
      <c r="B33" s="3"/>
      <c r="C33" s="353"/>
      <c r="D33" s="353"/>
      <c r="E33" s="353"/>
      <c r="F33" s="353"/>
      <c r="G33" s="353"/>
      <c r="H33" s="353"/>
      <c r="I33" s="353"/>
      <c r="J33" s="353"/>
      <c r="K33" s="353"/>
      <c r="L33" s="1"/>
      <c r="M33" s="353"/>
      <c r="N33" s="769"/>
    </row>
    <row r="34" spans="1:14" s="7" customFormat="1" ht="17.25" customHeight="1" thickBot="1" x14ac:dyDescent="0.25">
      <c r="A34" s="54" t="s">
        <v>26</v>
      </c>
      <c r="B34" s="54" t="s">
        <v>27</v>
      </c>
      <c r="C34" s="55" t="s">
        <v>429</v>
      </c>
      <c r="D34" s="55" t="s">
        <v>430</v>
      </c>
      <c r="E34" s="55" t="s">
        <v>431</v>
      </c>
      <c r="F34" s="55" t="s">
        <v>432</v>
      </c>
      <c r="G34" s="55" t="s">
        <v>433</v>
      </c>
      <c r="H34" s="55" t="s">
        <v>434</v>
      </c>
      <c r="I34" s="55" t="s">
        <v>435</v>
      </c>
      <c r="J34" s="55" t="s">
        <v>436</v>
      </c>
      <c r="K34" s="55" t="s">
        <v>437</v>
      </c>
      <c r="L34" s="56" t="s">
        <v>438</v>
      </c>
      <c r="M34" s="353"/>
      <c r="N34" s="6" t="s">
        <v>439</v>
      </c>
    </row>
    <row r="35" spans="1:14" s="1" customFormat="1" ht="32.25" customHeight="1" x14ac:dyDescent="0.2">
      <c r="A35" s="102"/>
      <c r="B35" s="103" t="s">
        <v>672</v>
      </c>
      <c r="C35" s="104"/>
      <c r="D35" s="104"/>
      <c r="E35" s="104"/>
      <c r="F35" s="104"/>
      <c r="G35" s="104"/>
      <c r="H35" s="104"/>
      <c r="I35" s="104"/>
      <c r="J35" s="104"/>
      <c r="K35" s="104"/>
      <c r="L35" s="104"/>
      <c r="M35" s="105"/>
      <c r="N35" s="110"/>
    </row>
    <row r="36" spans="1:14" s="1" customFormat="1" ht="17.25" customHeight="1" x14ac:dyDescent="0.2">
      <c r="A36" s="80" t="s">
        <v>140</v>
      </c>
      <c r="B36" s="26" t="s">
        <v>147</v>
      </c>
      <c r="C36" s="156">
        <f>Cost_Analysis!D153</f>
        <v>0</v>
      </c>
      <c r="D36" s="156">
        <f>Cost_Analysis!E153</f>
        <v>0</v>
      </c>
      <c r="E36" s="156">
        <f>Cost_Analysis!F153</f>
        <v>0</v>
      </c>
      <c r="F36" s="156">
        <f>Cost_Analysis!G153</f>
        <v>0</v>
      </c>
      <c r="G36" s="156">
        <f>Cost_Analysis!H153</f>
        <v>0</v>
      </c>
      <c r="H36" s="156">
        <f>Cost_Analysis!I153</f>
        <v>0</v>
      </c>
      <c r="I36" s="156">
        <f>Cost_Analysis!J153</f>
        <v>0</v>
      </c>
      <c r="J36" s="156">
        <f>Cost_Analysis!K153</f>
        <v>0</v>
      </c>
      <c r="K36" s="156">
        <f>Cost_Analysis!L153</f>
        <v>0</v>
      </c>
      <c r="L36" s="402">
        <f>Cost_Analysis!M153</f>
        <v>0</v>
      </c>
      <c r="M36" s="7"/>
      <c r="N36" s="167">
        <f>SUM(C36:L36)</f>
        <v>0</v>
      </c>
    </row>
    <row r="37" spans="1:14" s="1" customFormat="1" ht="18" customHeight="1" x14ac:dyDescent="0.2">
      <c r="A37" s="80" t="s">
        <v>143</v>
      </c>
      <c r="B37" s="25" t="s">
        <v>673</v>
      </c>
      <c r="C37" s="160">
        <f>Cost_Analysis!D154</f>
        <v>0</v>
      </c>
      <c r="D37" s="160">
        <f>Cost_Analysis!E154</f>
        <v>0</v>
      </c>
      <c r="E37" s="160">
        <f>Cost_Analysis!F154</f>
        <v>0</v>
      </c>
      <c r="F37" s="160">
        <f>Cost_Analysis!G154</f>
        <v>0</v>
      </c>
      <c r="G37" s="160">
        <f>Cost_Analysis!H154</f>
        <v>0</v>
      </c>
      <c r="H37" s="160">
        <f>Cost_Analysis!I154</f>
        <v>0</v>
      </c>
      <c r="I37" s="160">
        <f>Cost_Analysis!J154</f>
        <v>0</v>
      </c>
      <c r="J37" s="160">
        <f>Cost_Analysis!K154</f>
        <v>0</v>
      </c>
      <c r="K37" s="160">
        <f>Cost_Analysis!L154</f>
        <v>0</v>
      </c>
      <c r="L37" s="403">
        <f>Cost_Analysis!M154</f>
        <v>0</v>
      </c>
      <c r="M37" s="7"/>
      <c r="N37" s="168">
        <f>SUM(C37:L37)</f>
        <v>0</v>
      </c>
    </row>
    <row r="38" spans="1:14" s="1" customFormat="1" ht="17.25" customHeight="1" x14ac:dyDescent="0.2">
      <c r="A38" s="100" t="s">
        <v>149</v>
      </c>
      <c r="B38" s="753" t="s">
        <v>674</v>
      </c>
      <c r="C38" s="164">
        <f>Cost_Analysis!D159</f>
        <v>0</v>
      </c>
      <c r="D38" s="164">
        <f>Cost_Analysis!E159</f>
        <v>0</v>
      </c>
      <c r="E38" s="164">
        <f>Cost_Analysis!F159</f>
        <v>0</v>
      </c>
      <c r="F38" s="164">
        <f>Cost_Analysis!G159</f>
        <v>0</v>
      </c>
      <c r="G38" s="164">
        <f>Cost_Analysis!H159</f>
        <v>0</v>
      </c>
      <c r="H38" s="164">
        <f>Cost_Analysis!I159</f>
        <v>0</v>
      </c>
      <c r="I38" s="164">
        <f>Cost_Analysis!J159</f>
        <v>0</v>
      </c>
      <c r="J38" s="164">
        <f>Cost_Analysis!K159</f>
        <v>0</v>
      </c>
      <c r="K38" s="164">
        <f>Cost_Analysis!L159</f>
        <v>0</v>
      </c>
      <c r="L38" s="404">
        <f>Cost_Analysis!M159</f>
        <v>0</v>
      </c>
      <c r="M38" s="7"/>
      <c r="N38" s="303">
        <f>SUM(C38:L38)</f>
        <v>0</v>
      </c>
    </row>
    <row r="39" spans="1:14" s="1" customFormat="1" ht="17.25" customHeight="1" x14ac:dyDescent="0.25">
      <c r="A39" s="121" t="s">
        <v>155</v>
      </c>
      <c r="B39" s="754" t="s">
        <v>156</v>
      </c>
      <c r="C39" s="124">
        <f>SUM(C36:C38)</f>
        <v>0</v>
      </c>
      <c r="D39" s="124">
        <f t="shared" ref="D39:L39" si="6">SUM(D36:D38)</f>
        <v>0</v>
      </c>
      <c r="E39" s="124">
        <f t="shared" si="6"/>
        <v>0</v>
      </c>
      <c r="F39" s="124">
        <f t="shared" si="6"/>
        <v>0</v>
      </c>
      <c r="G39" s="124">
        <f t="shared" si="6"/>
        <v>0</v>
      </c>
      <c r="H39" s="124">
        <f t="shared" si="6"/>
        <v>0</v>
      </c>
      <c r="I39" s="124">
        <f t="shared" si="6"/>
        <v>0</v>
      </c>
      <c r="J39" s="124">
        <f t="shared" si="6"/>
        <v>0</v>
      </c>
      <c r="K39" s="124">
        <f t="shared" si="6"/>
        <v>0</v>
      </c>
      <c r="L39" s="405">
        <f t="shared" si="6"/>
        <v>0</v>
      </c>
      <c r="M39" s="353"/>
      <c r="N39" s="42">
        <f>SUM(N36:N38)</f>
        <v>0</v>
      </c>
    </row>
    <row r="40" spans="1:14" s="3" customFormat="1" ht="17.25" customHeight="1" x14ac:dyDescent="0.2">
      <c r="A40" s="102"/>
      <c r="B40" s="103" t="s">
        <v>675</v>
      </c>
      <c r="C40" s="104"/>
      <c r="D40" s="104"/>
      <c r="E40" s="104"/>
      <c r="F40" s="104"/>
      <c r="G40" s="104"/>
      <c r="H40" s="104"/>
      <c r="I40" s="104"/>
      <c r="J40" s="104"/>
      <c r="K40" s="104"/>
      <c r="L40" s="406"/>
      <c r="M40" s="105"/>
      <c r="N40" s="174"/>
    </row>
    <row r="41" spans="1:14" s="1" customFormat="1" ht="16.5" customHeight="1" x14ac:dyDescent="0.2">
      <c r="A41" s="86" t="s">
        <v>161</v>
      </c>
      <c r="B41" s="29" t="s">
        <v>676</v>
      </c>
      <c r="C41" s="164">
        <f>Cost_Analysis!D171</f>
        <v>0</v>
      </c>
      <c r="D41" s="164">
        <f>Cost_Analysis!E171</f>
        <v>0</v>
      </c>
      <c r="E41" s="164">
        <f>Cost_Analysis!F171</f>
        <v>0</v>
      </c>
      <c r="F41" s="164">
        <f>Cost_Analysis!G171</f>
        <v>0</v>
      </c>
      <c r="G41" s="164">
        <f>Cost_Analysis!H171</f>
        <v>0</v>
      </c>
      <c r="H41" s="164">
        <f>Cost_Analysis!I171</f>
        <v>0</v>
      </c>
      <c r="I41" s="164">
        <f>Cost_Analysis!J171</f>
        <v>0</v>
      </c>
      <c r="J41" s="164">
        <f>Cost_Analysis!K171</f>
        <v>0</v>
      </c>
      <c r="K41" s="164">
        <f>Cost_Analysis!L171</f>
        <v>0</v>
      </c>
      <c r="L41" s="653">
        <f>Cost_Analysis!M171</f>
        <v>0</v>
      </c>
      <c r="M41" s="7"/>
      <c r="N41" s="168">
        <f>SUM(C41:L41)</f>
        <v>0</v>
      </c>
    </row>
    <row r="42" spans="1:14" s="1" customFormat="1" ht="12.75" x14ac:dyDescent="0.2">
      <c r="A42" s="87" t="s">
        <v>164</v>
      </c>
      <c r="B42" s="689" t="s">
        <v>677</v>
      </c>
      <c r="C42" s="164">
        <f>Cost_Analysis!D179</f>
        <v>0</v>
      </c>
      <c r="D42" s="164">
        <f>Cost_Analysis!E179</f>
        <v>0</v>
      </c>
      <c r="E42" s="164">
        <f>Cost_Analysis!F179</f>
        <v>0</v>
      </c>
      <c r="F42" s="164">
        <f>Cost_Analysis!G179</f>
        <v>0</v>
      </c>
      <c r="G42" s="164">
        <f>Cost_Analysis!H179</f>
        <v>0</v>
      </c>
      <c r="H42" s="164">
        <f>Cost_Analysis!I179</f>
        <v>0</v>
      </c>
      <c r="I42" s="164">
        <f>Cost_Analysis!J179</f>
        <v>0</v>
      </c>
      <c r="J42" s="164">
        <f>Cost_Analysis!K179</f>
        <v>0</v>
      </c>
      <c r="K42" s="164">
        <f>Cost_Analysis!L179</f>
        <v>0</v>
      </c>
      <c r="L42" s="653">
        <f>Cost_Analysis!M179</f>
        <v>0</v>
      </c>
      <c r="M42" s="7"/>
      <c r="N42" s="303">
        <f>SUM(C42:L42)</f>
        <v>0</v>
      </c>
    </row>
    <row r="43" spans="1:14" s="105" customFormat="1" ht="17.25" customHeight="1" x14ac:dyDescent="0.2">
      <c r="A43" s="102" t="s">
        <v>170</v>
      </c>
      <c r="B43" s="103" t="s">
        <v>678</v>
      </c>
      <c r="C43" s="104"/>
      <c r="D43" s="104"/>
      <c r="E43" s="104"/>
      <c r="F43" s="104"/>
      <c r="G43" s="104"/>
      <c r="H43" s="104"/>
      <c r="I43" s="104"/>
      <c r="J43" s="104"/>
      <c r="K43" s="104"/>
      <c r="L43" s="406"/>
      <c r="N43" s="174"/>
    </row>
    <row r="44" spans="1:14" s="1" customFormat="1" ht="14.25" customHeight="1" x14ac:dyDescent="0.2">
      <c r="A44" s="99"/>
      <c r="B44" s="26" t="str">
        <f>Cost_Analysis!B181</f>
        <v/>
      </c>
      <c r="C44" s="165">
        <f>Cost_Analysis!D181</f>
        <v>0</v>
      </c>
      <c r="D44" s="165">
        <f>Cost_Analysis!E181</f>
        <v>0</v>
      </c>
      <c r="E44" s="165">
        <f>Cost_Analysis!F181</f>
        <v>0</v>
      </c>
      <c r="F44" s="165">
        <f>Cost_Analysis!G181</f>
        <v>0</v>
      </c>
      <c r="G44" s="165">
        <f>Cost_Analysis!H181</f>
        <v>0</v>
      </c>
      <c r="H44" s="165">
        <f>Cost_Analysis!I181</f>
        <v>0</v>
      </c>
      <c r="I44" s="165">
        <f>Cost_Analysis!J181</f>
        <v>0</v>
      </c>
      <c r="J44" s="165">
        <f>Cost_Analysis!K181</f>
        <v>0</v>
      </c>
      <c r="K44" s="165">
        <f>Cost_Analysis!L181</f>
        <v>0</v>
      </c>
      <c r="L44" s="402">
        <f>Cost_Analysis!M181</f>
        <v>0</v>
      </c>
      <c r="M44" s="7"/>
      <c r="N44" s="167">
        <f t="shared" ref="N44:N52" si="7">SUM(C44:L44)</f>
        <v>0</v>
      </c>
    </row>
    <row r="45" spans="1:14" s="1" customFormat="1" ht="14.25" customHeight="1" x14ac:dyDescent="0.2">
      <c r="A45" s="80"/>
      <c r="B45" s="26" t="str">
        <f>Cost_Analysis!B182</f>
        <v/>
      </c>
      <c r="C45" s="166">
        <f>Cost_Analysis!D182</f>
        <v>0</v>
      </c>
      <c r="D45" s="166">
        <f>Cost_Analysis!E182</f>
        <v>0</v>
      </c>
      <c r="E45" s="166">
        <f>Cost_Analysis!F182</f>
        <v>0</v>
      </c>
      <c r="F45" s="166">
        <f>Cost_Analysis!G182</f>
        <v>0</v>
      </c>
      <c r="G45" s="166">
        <f>Cost_Analysis!H182</f>
        <v>0</v>
      </c>
      <c r="H45" s="166">
        <f>Cost_Analysis!I182</f>
        <v>0</v>
      </c>
      <c r="I45" s="166">
        <f>Cost_Analysis!J182</f>
        <v>0</v>
      </c>
      <c r="J45" s="166">
        <f>Cost_Analysis!K182</f>
        <v>0</v>
      </c>
      <c r="K45" s="166">
        <f>Cost_Analysis!L182</f>
        <v>0</v>
      </c>
      <c r="L45" s="403">
        <f>Cost_Analysis!M182</f>
        <v>0</v>
      </c>
      <c r="M45" s="7"/>
      <c r="N45" s="168">
        <f t="shared" si="7"/>
        <v>0</v>
      </c>
    </row>
    <row r="46" spans="1:14" s="1" customFormat="1" ht="14.25" customHeight="1" x14ac:dyDescent="0.2">
      <c r="A46" s="80"/>
      <c r="B46" s="26" t="str">
        <f>Cost_Analysis!B183</f>
        <v/>
      </c>
      <c r="C46" s="166">
        <f>Cost_Analysis!D183</f>
        <v>0</v>
      </c>
      <c r="D46" s="166">
        <f>Cost_Analysis!E183</f>
        <v>0</v>
      </c>
      <c r="E46" s="166">
        <f>Cost_Analysis!F183</f>
        <v>0</v>
      </c>
      <c r="F46" s="166">
        <f>Cost_Analysis!G183</f>
        <v>0</v>
      </c>
      <c r="G46" s="166">
        <f>Cost_Analysis!H183</f>
        <v>0</v>
      </c>
      <c r="H46" s="166">
        <f>Cost_Analysis!I183</f>
        <v>0</v>
      </c>
      <c r="I46" s="166">
        <f>Cost_Analysis!J183</f>
        <v>0</v>
      </c>
      <c r="J46" s="166">
        <f>Cost_Analysis!K183</f>
        <v>0</v>
      </c>
      <c r="K46" s="166">
        <f>Cost_Analysis!L183</f>
        <v>0</v>
      </c>
      <c r="L46" s="403">
        <f>Cost_Analysis!M183</f>
        <v>0</v>
      </c>
      <c r="M46" s="7"/>
      <c r="N46" s="168">
        <f t="shared" si="7"/>
        <v>0</v>
      </c>
    </row>
    <row r="47" spans="1:14" s="1" customFormat="1" ht="14.25" customHeight="1" x14ac:dyDescent="0.2">
      <c r="A47" s="80"/>
      <c r="B47" s="26" t="str">
        <f>Cost_Analysis!B184</f>
        <v/>
      </c>
      <c r="C47" s="166">
        <f>Cost_Analysis!D184</f>
        <v>0</v>
      </c>
      <c r="D47" s="166">
        <f>Cost_Analysis!E184</f>
        <v>0</v>
      </c>
      <c r="E47" s="166">
        <f>Cost_Analysis!F184</f>
        <v>0</v>
      </c>
      <c r="F47" s="166">
        <f>Cost_Analysis!G184</f>
        <v>0</v>
      </c>
      <c r="G47" s="166">
        <f>Cost_Analysis!H184</f>
        <v>0</v>
      </c>
      <c r="H47" s="166">
        <f>Cost_Analysis!I184</f>
        <v>0</v>
      </c>
      <c r="I47" s="166">
        <f>Cost_Analysis!J184</f>
        <v>0</v>
      </c>
      <c r="J47" s="166">
        <f>Cost_Analysis!K184</f>
        <v>0</v>
      </c>
      <c r="K47" s="166">
        <f>Cost_Analysis!L184</f>
        <v>0</v>
      </c>
      <c r="L47" s="403">
        <f>Cost_Analysis!M184</f>
        <v>0</v>
      </c>
      <c r="M47" s="7"/>
      <c r="N47" s="168">
        <f t="shared" si="7"/>
        <v>0</v>
      </c>
    </row>
    <row r="48" spans="1:14" s="1" customFormat="1" ht="14.25" customHeight="1" x14ac:dyDescent="0.2">
      <c r="A48" s="80"/>
      <c r="B48" s="26" t="str">
        <f>Cost_Analysis!B185</f>
        <v/>
      </c>
      <c r="C48" s="166">
        <f>Cost_Analysis!D185</f>
        <v>0</v>
      </c>
      <c r="D48" s="166">
        <f>Cost_Analysis!E185</f>
        <v>0</v>
      </c>
      <c r="E48" s="166">
        <f>Cost_Analysis!F185</f>
        <v>0</v>
      </c>
      <c r="F48" s="166">
        <f>Cost_Analysis!G185</f>
        <v>0</v>
      </c>
      <c r="G48" s="166">
        <f>Cost_Analysis!H185</f>
        <v>0</v>
      </c>
      <c r="H48" s="166">
        <f>Cost_Analysis!I185</f>
        <v>0</v>
      </c>
      <c r="I48" s="166">
        <f>Cost_Analysis!J185</f>
        <v>0</v>
      </c>
      <c r="J48" s="166">
        <f>Cost_Analysis!K185</f>
        <v>0</v>
      </c>
      <c r="K48" s="166">
        <f>Cost_Analysis!L185</f>
        <v>0</v>
      </c>
      <c r="L48" s="403">
        <f>Cost_Analysis!M185</f>
        <v>0</v>
      </c>
      <c r="M48" s="7"/>
      <c r="N48" s="168">
        <f t="shared" si="7"/>
        <v>0</v>
      </c>
    </row>
    <row r="49" spans="1:14" s="105" customFormat="1" ht="14.25" customHeight="1" x14ac:dyDescent="0.2">
      <c r="A49" s="80"/>
      <c r="B49" s="26" t="str">
        <f>Cost_Analysis!B186</f>
        <v/>
      </c>
      <c r="C49" s="166">
        <f>Cost_Analysis!D186</f>
        <v>0</v>
      </c>
      <c r="D49" s="166">
        <f>Cost_Analysis!E186</f>
        <v>0</v>
      </c>
      <c r="E49" s="166">
        <f>Cost_Analysis!F186</f>
        <v>0</v>
      </c>
      <c r="F49" s="166">
        <f>Cost_Analysis!G186</f>
        <v>0</v>
      </c>
      <c r="G49" s="166">
        <f>Cost_Analysis!H186</f>
        <v>0</v>
      </c>
      <c r="H49" s="166">
        <f>Cost_Analysis!I186</f>
        <v>0</v>
      </c>
      <c r="I49" s="166">
        <f>Cost_Analysis!J186</f>
        <v>0</v>
      </c>
      <c r="J49" s="166">
        <f>Cost_Analysis!K186</f>
        <v>0</v>
      </c>
      <c r="K49" s="166">
        <f>Cost_Analysis!L186</f>
        <v>0</v>
      </c>
      <c r="L49" s="403">
        <f>Cost_Analysis!M186</f>
        <v>0</v>
      </c>
      <c r="M49" s="7"/>
      <c r="N49" s="168">
        <f t="shared" si="7"/>
        <v>0</v>
      </c>
    </row>
    <row r="50" spans="1:14" s="1" customFormat="1" ht="14.25" customHeight="1" x14ac:dyDescent="0.2">
      <c r="A50" s="80"/>
      <c r="B50" s="26" t="str">
        <f>Cost_Analysis!B187</f>
        <v/>
      </c>
      <c r="C50" s="166">
        <f>Cost_Analysis!D187</f>
        <v>0</v>
      </c>
      <c r="D50" s="166">
        <f>Cost_Analysis!E187</f>
        <v>0</v>
      </c>
      <c r="E50" s="166">
        <f>Cost_Analysis!F187</f>
        <v>0</v>
      </c>
      <c r="F50" s="166">
        <f>Cost_Analysis!G187</f>
        <v>0</v>
      </c>
      <c r="G50" s="166">
        <f>Cost_Analysis!H187</f>
        <v>0</v>
      </c>
      <c r="H50" s="166">
        <f>Cost_Analysis!I187</f>
        <v>0</v>
      </c>
      <c r="I50" s="166">
        <f>Cost_Analysis!J187</f>
        <v>0</v>
      </c>
      <c r="J50" s="166">
        <f>Cost_Analysis!K187</f>
        <v>0</v>
      </c>
      <c r="K50" s="166">
        <f>Cost_Analysis!L187</f>
        <v>0</v>
      </c>
      <c r="L50" s="403">
        <f>Cost_Analysis!M187</f>
        <v>0</v>
      </c>
      <c r="M50" s="7"/>
      <c r="N50" s="168">
        <f t="shared" si="7"/>
        <v>0</v>
      </c>
    </row>
    <row r="51" spans="1:14" s="1" customFormat="1" ht="14.25" customHeight="1" x14ac:dyDescent="0.2">
      <c r="A51" s="80"/>
      <c r="B51" s="26" t="str">
        <f>Cost_Analysis!B188</f>
        <v/>
      </c>
      <c r="C51" s="166">
        <f>Cost_Analysis!D188</f>
        <v>0</v>
      </c>
      <c r="D51" s="166">
        <f>Cost_Analysis!E188</f>
        <v>0</v>
      </c>
      <c r="E51" s="166">
        <f>Cost_Analysis!F188</f>
        <v>0</v>
      </c>
      <c r="F51" s="166">
        <f>Cost_Analysis!G188</f>
        <v>0</v>
      </c>
      <c r="G51" s="166">
        <f>Cost_Analysis!H188</f>
        <v>0</v>
      </c>
      <c r="H51" s="166">
        <f>Cost_Analysis!I188</f>
        <v>0</v>
      </c>
      <c r="I51" s="166">
        <f>Cost_Analysis!J188</f>
        <v>0</v>
      </c>
      <c r="J51" s="166">
        <f>Cost_Analysis!K188</f>
        <v>0</v>
      </c>
      <c r="K51" s="166">
        <f>Cost_Analysis!L188</f>
        <v>0</v>
      </c>
      <c r="L51" s="403">
        <f>Cost_Analysis!M188</f>
        <v>0</v>
      </c>
      <c r="M51" s="7"/>
      <c r="N51" s="168">
        <f t="shared" si="7"/>
        <v>0</v>
      </c>
    </row>
    <row r="52" spans="1:14" s="1" customFormat="1" ht="14.25" customHeight="1" x14ac:dyDescent="0.2">
      <c r="A52" s="80"/>
      <c r="B52" s="26" t="str">
        <f>Cost_Analysis!B189</f>
        <v/>
      </c>
      <c r="C52" s="166">
        <f>Cost_Analysis!D189</f>
        <v>0</v>
      </c>
      <c r="D52" s="166">
        <f>Cost_Analysis!E189</f>
        <v>0</v>
      </c>
      <c r="E52" s="166">
        <f>Cost_Analysis!F189</f>
        <v>0</v>
      </c>
      <c r="F52" s="166">
        <f>Cost_Analysis!G189</f>
        <v>0</v>
      </c>
      <c r="G52" s="166">
        <f>Cost_Analysis!H189</f>
        <v>0</v>
      </c>
      <c r="H52" s="166">
        <f>Cost_Analysis!I189</f>
        <v>0</v>
      </c>
      <c r="I52" s="166">
        <f>Cost_Analysis!J189</f>
        <v>0</v>
      </c>
      <c r="J52" s="166">
        <f>Cost_Analysis!K189</f>
        <v>0</v>
      </c>
      <c r="K52" s="166">
        <f>Cost_Analysis!L189</f>
        <v>0</v>
      </c>
      <c r="L52" s="404">
        <f>Cost_Analysis!M189</f>
        <v>0</v>
      </c>
      <c r="M52" s="7"/>
      <c r="N52" s="168">
        <f t="shared" si="7"/>
        <v>0</v>
      </c>
    </row>
    <row r="53" spans="1:14" s="1" customFormat="1" ht="17.25" customHeight="1" x14ac:dyDescent="0.25">
      <c r="A53" s="121" t="s">
        <v>176</v>
      </c>
      <c r="B53" s="756" t="s">
        <v>679</v>
      </c>
      <c r="C53" s="124">
        <f t="shared" ref="C53:L53" si="8">SUM(C41:C52)</f>
        <v>0</v>
      </c>
      <c r="D53" s="125">
        <f t="shared" si="8"/>
        <v>0</v>
      </c>
      <c r="E53" s="125">
        <f t="shared" si="8"/>
        <v>0</v>
      </c>
      <c r="F53" s="125">
        <f t="shared" si="8"/>
        <v>0</v>
      </c>
      <c r="G53" s="125">
        <f t="shared" si="8"/>
        <v>0</v>
      </c>
      <c r="H53" s="125">
        <f t="shared" si="8"/>
        <v>0</v>
      </c>
      <c r="I53" s="125">
        <f t="shared" si="8"/>
        <v>0</v>
      </c>
      <c r="J53" s="125">
        <f t="shared" si="8"/>
        <v>0</v>
      </c>
      <c r="K53" s="125">
        <f t="shared" si="8"/>
        <v>0</v>
      </c>
      <c r="L53" s="126">
        <f t="shared" si="8"/>
        <v>0</v>
      </c>
      <c r="M53" s="353"/>
      <c r="N53" s="42">
        <f>SUM(N41:N52)</f>
        <v>0</v>
      </c>
    </row>
    <row r="54" spans="1:14" s="1" customFormat="1" ht="17.25" customHeight="1" x14ac:dyDescent="0.25">
      <c r="A54" s="121" t="s">
        <v>180</v>
      </c>
      <c r="B54" s="756" t="s">
        <v>680</v>
      </c>
      <c r="C54" s="124">
        <f>C39+C53</f>
        <v>0</v>
      </c>
      <c r="D54" s="125">
        <f t="shared" ref="D54:L54" si="9">D39+D53</f>
        <v>0</v>
      </c>
      <c r="E54" s="125">
        <f t="shared" si="9"/>
        <v>0</v>
      </c>
      <c r="F54" s="125">
        <f t="shared" si="9"/>
        <v>0</v>
      </c>
      <c r="G54" s="125">
        <f t="shared" si="9"/>
        <v>0</v>
      </c>
      <c r="H54" s="125">
        <f t="shared" si="9"/>
        <v>0</v>
      </c>
      <c r="I54" s="125">
        <f t="shared" si="9"/>
        <v>0</v>
      </c>
      <c r="J54" s="125">
        <f t="shared" si="9"/>
        <v>0</v>
      </c>
      <c r="K54" s="125">
        <f t="shared" si="9"/>
        <v>0</v>
      </c>
      <c r="L54" s="126">
        <f t="shared" si="9"/>
        <v>0</v>
      </c>
      <c r="M54" s="353"/>
      <c r="N54" s="42">
        <f>N39+N53</f>
        <v>0</v>
      </c>
    </row>
    <row r="55" spans="1:14" s="3" customFormat="1" ht="24" customHeight="1" x14ac:dyDescent="0.25">
      <c r="A55" s="121" t="s">
        <v>186</v>
      </c>
      <c r="B55" s="757" t="s">
        <v>681</v>
      </c>
      <c r="C55" s="436">
        <f>Cost_Analysis!D194</f>
        <v>0</v>
      </c>
      <c r="D55" s="436">
        <f>Cost_Analysis!E194</f>
        <v>0</v>
      </c>
      <c r="E55" s="436">
        <f>Cost_Analysis!F194</f>
        <v>0</v>
      </c>
      <c r="F55" s="436">
        <f>Cost_Analysis!G194</f>
        <v>0</v>
      </c>
      <c r="G55" s="436">
        <f>Cost_Analysis!H194</f>
        <v>0</v>
      </c>
      <c r="H55" s="436">
        <f>Cost_Analysis!I194</f>
        <v>0</v>
      </c>
      <c r="I55" s="436">
        <f>Cost_Analysis!J194</f>
        <v>0</v>
      </c>
      <c r="J55" s="436">
        <f>Cost_Analysis!K194</f>
        <v>0</v>
      </c>
      <c r="K55" s="436">
        <f>Cost_Analysis!L194</f>
        <v>0</v>
      </c>
      <c r="L55" s="654">
        <f>Cost_Analysis!M194</f>
        <v>0</v>
      </c>
      <c r="M55" s="353"/>
      <c r="N55" s="42">
        <f>SUM(C55:L55)</f>
        <v>0</v>
      </c>
    </row>
    <row r="56" spans="1:14" s="3" customFormat="1" ht="18" customHeight="1" x14ac:dyDescent="0.25">
      <c r="A56" s="416" t="s">
        <v>189</v>
      </c>
      <c r="B56" s="756" t="s">
        <v>190</v>
      </c>
      <c r="C56" s="124">
        <f>SUM(C54:C55)</f>
        <v>0</v>
      </c>
      <c r="D56" s="125">
        <f t="shared" ref="D56:L56" si="10">SUM(D54:D55)</f>
        <v>0</v>
      </c>
      <c r="E56" s="125">
        <f t="shared" si="10"/>
        <v>0</v>
      </c>
      <c r="F56" s="125">
        <f t="shared" si="10"/>
        <v>0</v>
      </c>
      <c r="G56" s="125">
        <f t="shared" si="10"/>
        <v>0</v>
      </c>
      <c r="H56" s="125">
        <f t="shared" si="10"/>
        <v>0</v>
      </c>
      <c r="I56" s="125">
        <f t="shared" si="10"/>
        <v>0</v>
      </c>
      <c r="J56" s="125">
        <f t="shared" si="10"/>
        <v>0</v>
      </c>
      <c r="K56" s="125">
        <f t="shared" si="10"/>
        <v>0</v>
      </c>
      <c r="L56" s="126">
        <f t="shared" si="10"/>
        <v>0</v>
      </c>
      <c r="M56" s="414"/>
      <c r="N56" s="42">
        <f>SUM(C56:L56)</f>
        <v>0</v>
      </c>
    </row>
    <row r="57" spans="1:14" s="3" customFormat="1" ht="18" customHeight="1" thickBot="1" x14ac:dyDescent="0.3">
      <c r="A57" s="415"/>
      <c r="B57" s="758" t="s">
        <v>682</v>
      </c>
      <c r="C57" s="410">
        <f>C56</f>
        <v>0</v>
      </c>
      <c r="D57" s="411">
        <f>D56+C57</f>
        <v>0</v>
      </c>
      <c r="E57" s="411">
        <f>E56+D57</f>
        <v>0</v>
      </c>
      <c r="F57" s="411">
        <f>F56+E57</f>
        <v>0</v>
      </c>
      <c r="G57" s="411">
        <f t="shared" ref="G57" si="11">G56+F57</f>
        <v>0</v>
      </c>
      <c r="H57" s="411">
        <f t="shared" ref="H57" si="12">H56+G57</f>
        <v>0</v>
      </c>
      <c r="I57" s="411">
        <f t="shared" ref="I57" si="13">I56+H57</f>
        <v>0</v>
      </c>
      <c r="J57" s="411">
        <f t="shared" ref="J57" si="14">J56+I57</f>
        <v>0</v>
      </c>
      <c r="K57" s="411">
        <f t="shared" ref="K57" si="15">K56+J57</f>
        <v>0</v>
      </c>
      <c r="L57" s="412">
        <f t="shared" ref="L57" si="16">L56+K57</f>
        <v>0</v>
      </c>
      <c r="M57" s="414"/>
      <c r="N57" s="413">
        <f>L57</f>
        <v>0</v>
      </c>
    </row>
    <row r="58" spans="1:14" s="1" customFormat="1" ht="18" customHeight="1" x14ac:dyDescent="0.2">
      <c r="A58" s="3"/>
      <c r="B58" s="3"/>
      <c r="C58" s="3"/>
      <c r="D58" s="3"/>
      <c r="E58" s="3"/>
      <c r="F58" s="3"/>
      <c r="G58" s="3"/>
      <c r="H58" s="3"/>
      <c r="I58" s="3"/>
      <c r="J58" s="3"/>
      <c r="K58" s="3"/>
      <c r="L58" s="3"/>
      <c r="M58" s="3"/>
      <c r="N58" s="3"/>
    </row>
    <row r="59" spans="1:14" s="1" customFormat="1" ht="31.5" customHeight="1" thickBot="1" x14ac:dyDescent="0.25">
      <c r="A59" s="3" t="s">
        <v>683</v>
      </c>
      <c r="B59" s="3"/>
      <c r="C59" s="353"/>
      <c r="D59" s="353"/>
      <c r="E59" s="353"/>
      <c r="F59" s="353"/>
      <c r="G59" s="353"/>
      <c r="H59" s="353"/>
      <c r="I59" s="353"/>
      <c r="J59" s="353"/>
      <c r="K59" s="353"/>
      <c r="M59" s="353"/>
      <c r="N59" s="769"/>
    </row>
    <row r="60" spans="1:14" s="120" customFormat="1" ht="45" customHeight="1" thickBot="1" x14ac:dyDescent="0.25">
      <c r="A60" s="98" t="s">
        <v>26</v>
      </c>
      <c r="B60" s="97" t="s">
        <v>27</v>
      </c>
      <c r="C60" s="49" t="s">
        <v>429</v>
      </c>
      <c r="D60" s="49" t="s">
        <v>430</v>
      </c>
      <c r="E60" s="49" t="s">
        <v>431</v>
      </c>
      <c r="F60" s="49" t="s">
        <v>432</v>
      </c>
      <c r="G60" s="49" t="s">
        <v>433</v>
      </c>
      <c r="H60" s="49" t="s">
        <v>434</v>
      </c>
      <c r="I60" s="49" t="s">
        <v>435</v>
      </c>
      <c r="J60" s="49" t="s">
        <v>436</v>
      </c>
      <c r="K60" s="49" t="s">
        <v>437</v>
      </c>
      <c r="L60" s="50" t="s">
        <v>438</v>
      </c>
      <c r="M60" s="353"/>
      <c r="N60" s="6" t="s">
        <v>439</v>
      </c>
    </row>
    <row r="61" spans="1:14" s="120" customFormat="1" ht="25.5" customHeight="1" x14ac:dyDescent="0.2">
      <c r="A61" s="102"/>
      <c r="B61" s="103" t="s">
        <v>217</v>
      </c>
      <c r="C61" s="104"/>
      <c r="D61" s="104"/>
      <c r="E61" s="104"/>
      <c r="F61" s="104"/>
      <c r="G61" s="104"/>
      <c r="H61" s="104"/>
      <c r="I61" s="104"/>
      <c r="J61" s="104"/>
      <c r="K61" s="104"/>
      <c r="L61" s="104"/>
      <c r="M61" s="353"/>
      <c r="N61" s="110"/>
    </row>
    <row r="62" spans="1:14" s="120" customFormat="1" ht="25.5" customHeight="1" x14ac:dyDescent="0.2">
      <c r="A62" s="114" t="s">
        <v>249</v>
      </c>
      <c r="B62" s="115" t="s">
        <v>684</v>
      </c>
      <c r="C62" s="160">
        <f>Quantitative_Benefit_Analysis!D20+Quantitative_Benefit_Analysis!D24</f>
        <v>0</v>
      </c>
      <c r="D62" s="161">
        <f>Quantitative_Benefit_Analysis!E20+Quantitative_Benefit_Analysis!E24</f>
        <v>0</v>
      </c>
      <c r="E62" s="162">
        <f>Quantitative_Benefit_Analysis!F20+Quantitative_Benefit_Analysis!F24</f>
        <v>0</v>
      </c>
      <c r="F62" s="161">
        <f>Quantitative_Benefit_Analysis!G20+Quantitative_Benefit_Analysis!G24</f>
        <v>0</v>
      </c>
      <c r="G62" s="162">
        <f>Quantitative_Benefit_Analysis!H20+Quantitative_Benefit_Analysis!H24</f>
        <v>0</v>
      </c>
      <c r="H62" s="161">
        <f>Quantitative_Benefit_Analysis!I20+Quantitative_Benefit_Analysis!I24</f>
        <v>0</v>
      </c>
      <c r="I62" s="162">
        <f>Quantitative_Benefit_Analysis!J20+Quantitative_Benefit_Analysis!J24</f>
        <v>0</v>
      </c>
      <c r="J62" s="161">
        <f>Quantitative_Benefit_Analysis!K20+Quantitative_Benefit_Analysis!K24</f>
        <v>0</v>
      </c>
      <c r="K62" s="162">
        <f>Quantitative_Benefit_Analysis!L20+Quantitative_Benefit_Analysis!L24</f>
        <v>0</v>
      </c>
      <c r="L62" s="163">
        <f>Quantitative_Benefit_Analysis!M20+Quantitative_Benefit_Analysis!M24</f>
        <v>0</v>
      </c>
      <c r="M62" s="353"/>
      <c r="N62" s="13">
        <f t="shared" ref="N62:N68" si="17">SUM(C62:L62)</f>
        <v>0</v>
      </c>
    </row>
    <row r="63" spans="1:14" s="120" customFormat="1" ht="25.5" customHeight="1" x14ac:dyDescent="0.2">
      <c r="A63" s="116" t="s">
        <v>274</v>
      </c>
      <c r="B63" s="117" t="s">
        <v>478</v>
      </c>
      <c r="C63" s="160">
        <f>Quantitative_Benefit_Analysis!D35</f>
        <v>0</v>
      </c>
      <c r="D63" s="161">
        <f>Quantitative_Benefit_Analysis!E35</f>
        <v>0</v>
      </c>
      <c r="E63" s="162">
        <f>Quantitative_Benefit_Analysis!F35</f>
        <v>0</v>
      </c>
      <c r="F63" s="161">
        <f>Quantitative_Benefit_Analysis!G35</f>
        <v>0</v>
      </c>
      <c r="G63" s="162">
        <f>Quantitative_Benefit_Analysis!H35</f>
        <v>0</v>
      </c>
      <c r="H63" s="161">
        <f>Quantitative_Benefit_Analysis!I35</f>
        <v>0</v>
      </c>
      <c r="I63" s="162">
        <f>Quantitative_Benefit_Analysis!J35</f>
        <v>0</v>
      </c>
      <c r="J63" s="161">
        <f>Quantitative_Benefit_Analysis!K35</f>
        <v>0</v>
      </c>
      <c r="K63" s="162">
        <f>Quantitative_Benefit_Analysis!L35</f>
        <v>0</v>
      </c>
      <c r="L63" s="163">
        <f>Quantitative_Benefit_Analysis!M35</f>
        <v>0</v>
      </c>
      <c r="M63" s="353"/>
      <c r="N63" s="14">
        <f t="shared" si="17"/>
        <v>0</v>
      </c>
    </row>
    <row r="64" spans="1:14" s="120" customFormat="1" ht="25.5" customHeight="1" x14ac:dyDescent="0.2">
      <c r="A64" s="798" t="s">
        <v>287</v>
      </c>
      <c r="B64" s="118" t="s">
        <v>277</v>
      </c>
      <c r="C64" s="160">
        <f>Quantitative_Benefit_Analysis!D44</f>
        <v>0</v>
      </c>
      <c r="D64" s="161">
        <f>Quantitative_Benefit_Analysis!E44</f>
        <v>0</v>
      </c>
      <c r="E64" s="162">
        <f>Quantitative_Benefit_Analysis!F44</f>
        <v>0</v>
      </c>
      <c r="F64" s="161">
        <f>Quantitative_Benefit_Analysis!G44</f>
        <v>0</v>
      </c>
      <c r="G64" s="162">
        <f>Quantitative_Benefit_Analysis!H44</f>
        <v>0</v>
      </c>
      <c r="H64" s="161">
        <f>Quantitative_Benefit_Analysis!I44</f>
        <v>0</v>
      </c>
      <c r="I64" s="162">
        <f>Quantitative_Benefit_Analysis!J44</f>
        <v>0</v>
      </c>
      <c r="J64" s="161">
        <f>Quantitative_Benefit_Analysis!K44</f>
        <v>0</v>
      </c>
      <c r="K64" s="162">
        <f>Quantitative_Benefit_Analysis!L44</f>
        <v>0</v>
      </c>
      <c r="L64" s="799">
        <f>Quantitative_Benefit_Analysis!M44</f>
        <v>0</v>
      </c>
      <c r="M64" s="353"/>
      <c r="N64" s="14">
        <f t="shared" si="17"/>
        <v>0</v>
      </c>
    </row>
    <row r="65" spans="1:14" s="120" customFormat="1" ht="25.5" customHeight="1" x14ac:dyDescent="0.25">
      <c r="A65" s="121" t="s">
        <v>290</v>
      </c>
      <c r="B65" s="122" t="s">
        <v>291</v>
      </c>
      <c r="C65" s="123">
        <f>SUM(C62:C64)</f>
        <v>0</v>
      </c>
      <c r="D65" s="123">
        <f t="shared" ref="D65:L65" si="18">SUM(D62:D64)</f>
        <v>0</v>
      </c>
      <c r="E65" s="123">
        <f t="shared" si="18"/>
        <v>0</v>
      </c>
      <c r="F65" s="123">
        <f t="shared" si="18"/>
        <v>0</v>
      </c>
      <c r="G65" s="123">
        <f t="shared" si="18"/>
        <v>0</v>
      </c>
      <c r="H65" s="123">
        <f t="shared" si="18"/>
        <v>0</v>
      </c>
      <c r="I65" s="123">
        <f t="shared" si="18"/>
        <v>0</v>
      </c>
      <c r="J65" s="123">
        <f t="shared" si="18"/>
        <v>0</v>
      </c>
      <c r="K65" s="123">
        <f t="shared" si="18"/>
        <v>0</v>
      </c>
      <c r="L65" s="39">
        <f t="shared" si="18"/>
        <v>0</v>
      </c>
      <c r="M65" s="353"/>
      <c r="N65" s="42">
        <f>SUM(N62:N64)</f>
        <v>0</v>
      </c>
    </row>
    <row r="66" spans="1:14" s="120" customFormat="1" ht="32.25" customHeight="1" x14ac:dyDescent="0.25">
      <c r="A66" s="121" t="s">
        <v>293</v>
      </c>
      <c r="B66" s="122" t="s">
        <v>294</v>
      </c>
      <c r="C66" s="123">
        <f>C65</f>
        <v>0</v>
      </c>
      <c r="D66" s="123">
        <f t="shared" ref="D66:L66" si="19">C66+D65</f>
        <v>0</v>
      </c>
      <c r="E66" s="123">
        <f t="shared" si="19"/>
        <v>0</v>
      </c>
      <c r="F66" s="123">
        <f t="shared" si="19"/>
        <v>0</v>
      </c>
      <c r="G66" s="123">
        <f t="shared" si="19"/>
        <v>0</v>
      </c>
      <c r="H66" s="123">
        <f t="shared" si="19"/>
        <v>0</v>
      </c>
      <c r="I66" s="123">
        <f t="shared" si="19"/>
        <v>0</v>
      </c>
      <c r="J66" s="123">
        <f t="shared" si="19"/>
        <v>0</v>
      </c>
      <c r="K66" s="123">
        <f t="shared" si="19"/>
        <v>0</v>
      </c>
      <c r="L66" s="39">
        <f t="shared" si="19"/>
        <v>0</v>
      </c>
      <c r="M66" s="353"/>
      <c r="N66" s="42">
        <f>L66</f>
        <v>0</v>
      </c>
    </row>
    <row r="67" spans="1:14" s="120" customFormat="1" ht="25.5" customHeight="1" x14ac:dyDescent="0.2">
      <c r="A67" s="106"/>
      <c r="B67" s="107" t="s">
        <v>296</v>
      </c>
      <c r="C67" s="108"/>
      <c r="D67" s="108"/>
      <c r="E67" s="108"/>
      <c r="F67" s="108"/>
      <c r="G67" s="108"/>
      <c r="H67" s="108"/>
      <c r="I67" s="108"/>
      <c r="J67" s="108"/>
      <c r="K67" s="108"/>
      <c r="L67" s="108"/>
      <c r="M67" s="353"/>
      <c r="N67" s="109"/>
    </row>
    <row r="68" spans="1:14" x14ac:dyDescent="0.2">
      <c r="A68" s="114" t="s">
        <v>313</v>
      </c>
      <c r="B68" s="115" t="s">
        <v>685</v>
      </c>
      <c r="C68" s="156">
        <f>Quantitative_Benefit_Analysis!D61</f>
        <v>0</v>
      </c>
      <c r="D68" s="157">
        <f>Quantitative_Benefit_Analysis!E61</f>
        <v>0</v>
      </c>
      <c r="E68" s="158">
        <f>Quantitative_Benefit_Analysis!F61</f>
        <v>0</v>
      </c>
      <c r="F68" s="157">
        <f>Quantitative_Benefit_Analysis!G61</f>
        <v>0</v>
      </c>
      <c r="G68" s="158">
        <f>Quantitative_Benefit_Analysis!H61</f>
        <v>0</v>
      </c>
      <c r="H68" s="157">
        <f>Quantitative_Benefit_Analysis!I61</f>
        <v>0</v>
      </c>
      <c r="I68" s="158">
        <f>Quantitative_Benefit_Analysis!J61</f>
        <v>0</v>
      </c>
      <c r="J68" s="157">
        <f>Quantitative_Benefit_Analysis!K61</f>
        <v>0</v>
      </c>
      <c r="K68" s="158">
        <f>Quantitative_Benefit_Analysis!L61</f>
        <v>0</v>
      </c>
      <c r="L68" s="159">
        <f>Quantitative_Benefit_Analysis!M61</f>
        <v>0</v>
      </c>
      <c r="M68" s="353"/>
      <c r="N68" s="13">
        <f t="shared" si="17"/>
        <v>0</v>
      </c>
    </row>
    <row r="69" spans="1:14" x14ac:dyDescent="0.2">
      <c r="A69" s="116" t="s">
        <v>333</v>
      </c>
      <c r="B69" s="117" t="s">
        <v>316</v>
      </c>
      <c r="C69" s="160">
        <f>Quantitative_Benefit_Analysis!D72</f>
        <v>0</v>
      </c>
      <c r="D69" s="161">
        <f>Quantitative_Benefit_Analysis!E72</f>
        <v>0</v>
      </c>
      <c r="E69" s="162">
        <f>Quantitative_Benefit_Analysis!F72</f>
        <v>0</v>
      </c>
      <c r="F69" s="161">
        <f>Quantitative_Benefit_Analysis!G72</f>
        <v>0</v>
      </c>
      <c r="G69" s="162">
        <f>Quantitative_Benefit_Analysis!H72</f>
        <v>0</v>
      </c>
      <c r="H69" s="161">
        <f>Quantitative_Benefit_Analysis!I72</f>
        <v>0</v>
      </c>
      <c r="I69" s="162">
        <f>Quantitative_Benefit_Analysis!J72</f>
        <v>0</v>
      </c>
      <c r="J69" s="161">
        <f>Quantitative_Benefit_Analysis!K72</f>
        <v>0</v>
      </c>
      <c r="K69" s="162">
        <f>Quantitative_Benefit_Analysis!L72</f>
        <v>0</v>
      </c>
      <c r="L69" s="163">
        <f>Quantitative_Benefit_Analysis!M72</f>
        <v>0</v>
      </c>
      <c r="M69" s="353"/>
      <c r="N69" s="14">
        <f>SUM(C69:L69)</f>
        <v>0</v>
      </c>
    </row>
    <row r="70" spans="1:14" x14ac:dyDescent="0.2">
      <c r="A70" s="798" t="s">
        <v>341</v>
      </c>
      <c r="B70" s="118" t="s">
        <v>336</v>
      </c>
      <c r="C70" s="160">
        <f>Quantitative_Benefit_Analysis!D80</f>
        <v>0</v>
      </c>
      <c r="D70" s="161">
        <f>Quantitative_Benefit_Analysis!E80</f>
        <v>0</v>
      </c>
      <c r="E70" s="162">
        <f>Quantitative_Benefit_Analysis!F80</f>
        <v>0</v>
      </c>
      <c r="F70" s="161">
        <f>Quantitative_Benefit_Analysis!G80</f>
        <v>0</v>
      </c>
      <c r="G70" s="162">
        <f>Quantitative_Benefit_Analysis!H80</f>
        <v>0</v>
      </c>
      <c r="H70" s="161">
        <f>Quantitative_Benefit_Analysis!I80</f>
        <v>0</v>
      </c>
      <c r="I70" s="162">
        <f>Quantitative_Benefit_Analysis!J80</f>
        <v>0</v>
      </c>
      <c r="J70" s="161">
        <f>Quantitative_Benefit_Analysis!K80</f>
        <v>0</v>
      </c>
      <c r="K70" s="162">
        <f>Quantitative_Benefit_Analysis!L80</f>
        <v>0</v>
      </c>
      <c r="L70" s="799">
        <f>Quantitative_Benefit_Analysis!M80</f>
        <v>0</v>
      </c>
      <c r="M70" s="353"/>
      <c r="N70" s="14">
        <f>SUM(C70:L70)</f>
        <v>0</v>
      </c>
    </row>
    <row r="71" spans="1:14" ht="15" x14ac:dyDescent="0.25">
      <c r="A71" s="121" t="s">
        <v>344</v>
      </c>
      <c r="B71" s="122" t="s">
        <v>345</v>
      </c>
      <c r="C71" s="124">
        <f t="shared" ref="C71:L71" si="20">SUM(C68:C70)</f>
        <v>0</v>
      </c>
      <c r="D71" s="125">
        <f t="shared" si="20"/>
        <v>0</v>
      </c>
      <c r="E71" s="125">
        <f t="shared" si="20"/>
        <v>0</v>
      </c>
      <c r="F71" s="125">
        <f t="shared" si="20"/>
        <v>0</v>
      </c>
      <c r="G71" s="125">
        <f t="shared" si="20"/>
        <v>0</v>
      </c>
      <c r="H71" s="125">
        <f t="shared" si="20"/>
        <v>0</v>
      </c>
      <c r="I71" s="125">
        <f t="shared" si="20"/>
        <v>0</v>
      </c>
      <c r="J71" s="125">
        <f t="shared" si="20"/>
        <v>0</v>
      </c>
      <c r="K71" s="125">
        <f t="shared" si="20"/>
        <v>0</v>
      </c>
      <c r="L71" s="126">
        <f t="shared" si="20"/>
        <v>0</v>
      </c>
      <c r="M71" s="353"/>
      <c r="N71" s="42">
        <f>SUM(N68:N70)</f>
        <v>0</v>
      </c>
    </row>
    <row r="72" spans="1:14" ht="15.75" thickBot="1" x14ac:dyDescent="0.3">
      <c r="A72" s="408" t="s">
        <v>347</v>
      </c>
      <c r="B72" s="331" t="s">
        <v>348</v>
      </c>
      <c r="C72" s="332">
        <f>C71</f>
        <v>0</v>
      </c>
      <c r="D72" s="333">
        <f t="shared" ref="D72:L72" si="21">C72+D71</f>
        <v>0</v>
      </c>
      <c r="E72" s="333">
        <f t="shared" si="21"/>
        <v>0</v>
      </c>
      <c r="F72" s="333">
        <f t="shared" si="21"/>
        <v>0</v>
      </c>
      <c r="G72" s="333">
        <f t="shared" si="21"/>
        <v>0</v>
      </c>
      <c r="H72" s="333">
        <f t="shared" si="21"/>
        <v>0</v>
      </c>
      <c r="I72" s="333">
        <f t="shared" si="21"/>
        <v>0</v>
      </c>
      <c r="J72" s="333">
        <f t="shared" si="21"/>
        <v>0</v>
      </c>
      <c r="K72" s="333">
        <f t="shared" si="21"/>
        <v>0</v>
      </c>
      <c r="L72" s="334">
        <f t="shared" si="21"/>
        <v>0</v>
      </c>
      <c r="M72" s="353"/>
      <c r="N72" s="41">
        <f>L72</f>
        <v>0</v>
      </c>
    </row>
    <row r="73" spans="1:14" ht="20.25" x14ac:dyDescent="0.2">
      <c r="A73" s="3"/>
      <c r="B73" s="3"/>
      <c r="C73" s="3"/>
      <c r="D73" s="3"/>
      <c r="E73" s="3"/>
      <c r="F73" s="3"/>
      <c r="G73" s="3"/>
      <c r="H73" s="3"/>
      <c r="I73" s="3"/>
      <c r="J73" s="3"/>
      <c r="K73" s="3"/>
      <c r="L73" s="3"/>
      <c r="M73" s="3"/>
      <c r="N73" s="3"/>
    </row>
    <row r="74" spans="1:14" ht="20.25" x14ac:dyDescent="0.2">
      <c r="A74" s="3"/>
      <c r="B74" s="3"/>
      <c r="C74" s="3"/>
      <c r="D74" s="3"/>
      <c r="E74" s="3"/>
      <c r="F74" s="3"/>
      <c r="G74" s="3"/>
      <c r="H74" s="3"/>
      <c r="I74" s="3"/>
      <c r="J74" s="3"/>
      <c r="K74" s="3"/>
      <c r="L74" s="3"/>
      <c r="M74" s="3"/>
      <c r="N74" s="3"/>
    </row>
    <row r="75" spans="1:14" ht="20.25" x14ac:dyDescent="0.2">
      <c r="A75" s="3"/>
      <c r="B75" s="3"/>
      <c r="C75" s="3"/>
      <c r="D75" s="3"/>
      <c r="E75" s="3"/>
      <c r="F75" s="3"/>
      <c r="G75" s="3"/>
      <c r="H75" s="3"/>
      <c r="I75" s="3"/>
      <c r="J75" s="3"/>
      <c r="K75" s="3"/>
      <c r="L75" s="3"/>
      <c r="M75" s="3"/>
      <c r="N75" s="3"/>
    </row>
    <row r="76" spans="1:14" ht="15" x14ac:dyDescent="0.2">
      <c r="A76" s="71"/>
      <c r="B76" s="71"/>
      <c r="C76" s="186"/>
      <c r="D76" s="186"/>
      <c r="E76" s="186"/>
      <c r="F76" s="186"/>
      <c r="G76" s="186"/>
      <c r="H76" s="186"/>
      <c r="I76" s="186"/>
      <c r="J76" s="186"/>
      <c r="K76" s="186"/>
      <c r="L76" s="186"/>
      <c r="M76" s="353"/>
      <c r="N76" s="10"/>
    </row>
    <row r="77" spans="1:14" ht="21" thickBot="1" x14ac:dyDescent="0.25">
      <c r="A77" s="3" t="s">
        <v>686</v>
      </c>
      <c r="B77" s="3"/>
      <c r="C77" s="353"/>
      <c r="D77" s="353"/>
      <c r="E77" s="353"/>
      <c r="F77" s="353"/>
      <c r="G77" s="353"/>
      <c r="H77" s="353"/>
      <c r="I77" s="353"/>
      <c r="J77" s="353"/>
      <c r="K77" s="353"/>
      <c r="L77" s="1"/>
      <c r="M77" s="353"/>
      <c r="N77" s="769"/>
    </row>
    <row r="78" spans="1:14" ht="45" x14ac:dyDescent="0.25">
      <c r="A78" s="140" t="s">
        <v>26</v>
      </c>
      <c r="B78" s="140" t="s">
        <v>504</v>
      </c>
      <c r="C78" s="139" t="s">
        <v>687</v>
      </c>
      <c r="D78" s="139" t="s">
        <v>505</v>
      </c>
      <c r="E78" s="353"/>
      <c r="F78" s="353"/>
      <c r="G78" s="353"/>
      <c r="H78" s="353"/>
      <c r="I78" s="353"/>
      <c r="J78" s="776"/>
      <c r="K78" s="776"/>
      <c r="L78" s="776"/>
      <c r="M78" s="776"/>
      <c r="N78" s="776"/>
    </row>
    <row r="79" spans="1:14" ht="15" x14ac:dyDescent="0.2">
      <c r="A79" s="262" t="s">
        <v>350</v>
      </c>
      <c r="B79" s="260" t="s">
        <v>351</v>
      </c>
      <c r="C79" s="261">
        <v>35</v>
      </c>
      <c r="D79" s="261">
        <f>Evaluation_Factors!C14</f>
        <v>0</v>
      </c>
      <c r="E79" s="353"/>
      <c r="F79" s="353"/>
      <c r="G79" s="353"/>
      <c r="H79" s="353"/>
      <c r="I79" s="353"/>
      <c r="J79" s="776"/>
      <c r="K79" s="776" t="s">
        <v>508</v>
      </c>
      <c r="L79" s="776"/>
      <c r="M79" s="776"/>
      <c r="N79" s="776"/>
    </row>
    <row r="80" spans="1:14" ht="15" x14ac:dyDescent="0.2">
      <c r="A80" s="262" t="s">
        <v>353</v>
      </c>
      <c r="B80" s="260" t="s">
        <v>354</v>
      </c>
      <c r="C80" s="261">
        <v>45</v>
      </c>
      <c r="D80" s="261">
        <f>Evaluation_Factors!C26</f>
        <v>0</v>
      </c>
      <c r="E80" s="353"/>
      <c r="F80" s="353"/>
      <c r="G80" s="353"/>
      <c r="H80" s="353"/>
      <c r="I80" s="353"/>
      <c r="J80" s="776"/>
      <c r="K80" s="776" t="s">
        <v>508</v>
      </c>
      <c r="L80" s="776"/>
      <c r="M80" s="776"/>
      <c r="N80" s="776"/>
    </row>
    <row r="81" spans="1:14" ht="15" x14ac:dyDescent="0.2">
      <c r="A81" s="262" t="s">
        <v>356</v>
      </c>
      <c r="B81" s="260" t="s">
        <v>357</v>
      </c>
      <c r="C81" s="261">
        <v>35</v>
      </c>
      <c r="D81" s="261">
        <f>Evaluation_Factors!C37</f>
        <v>0</v>
      </c>
      <c r="E81" s="353"/>
      <c r="F81" s="353"/>
      <c r="G81" s="353"/>
      <c r="H81" s="353"/>
      <c r="I81" s="353"/>
      <c r="J81" s="776"/>
      <c r="K81" s="776" t="s">
        <v>508</v>
      </c>
      <c r="L81" s="776"/>
      <c r="M81" s="776"/>
      <c r="N81" s="776"/>
    </row>
    <row r="82" spans="1:14" ht="15" x14ac:dyDescent="0.2">
      <c r="A82" s="262" t="s">
        <v>359</v>
      </c>
      <c r="B82" s="260" t="s">
        <v>688</v>
      </c>
      <c r="C82" s="261">
        <v>60</v>
      </c>
      <c r="D82" s="261">
        <f>Evaluation_Factors!C52</f>
        <v>0</v>
      </c>
      <c r="E82" s="353"/>
      <c r="F82" s="353"/>
      <c r="G82" s="353"/>
      <c r="H82" s="353"/>
      <c r="I82" s="353"/>
      <c r="J82" s="776"/>
      <c r="K82" s="776" t="s">
        <v>508</v>
      </c>
      <c r="L82" s="776"/>
      <c r="M82" s="776"/>
      <c r="N82" s="776"/>
    </row>
    <row r="83" spans="1:14" ht="15" x14ac:dyDescent="0.2">
      <c r="A83" s="262" t="s">
        <v>361</v>
      </c>
      <c r="B83" s="260" t="s">
        <v>362</v>
      </c>
      <c r="C83" s="261">
        <v>45</v>
      </c>
      <c r="D83" s="261">
        <f>Evaluation_Factors!C64</f>
        <v>0</v>
      </c>
      <c r="E83" s="353"/>
      <c r="F83" s="353"/>
      <c r="G83" s="353"/>
      <c r="H83" s="353"/>
      <c r="I83" s="353"/>
      <c r="J83" s="776"/>
      <c r="K83" s="776" t="s">
        <v>508</v>
      </c>
      <c r="L83" s="776"/>
      <c r="M83" s="776"/>
      <c r="N83" s="776"/>
    </row>
    <row r="84" spans="1:14" ht="15" x14ac:dyDescent="0.2">
      <c r="A84" s="262" t="s">
        <v>364</v>
      </c>
      <c r="B84" s="260" t="s">
        <v>365</v>
      </c>
      <c r="C84" s="261">
        <v>30</v>
      </c>
      <c r="D84" s="261">
        <f>Evaluation_Factors!C73</f>
        <v>0</v>
      </c>
      <c r="E84" s="353"/>
      <c r="F84" s="353"/>
      <c r="G84" s="353"/>
      <c r="H84" s="353"/>
      <c r="I84" s="353"/>
      <c r="J84" s="776"/>
      <c r="K84" s="776" t="s">
        <v>508</v>
      </c>
      <c r="L84" s="776"/>
      <c r="M84" s="776"/>
      <c r="N84" s="776"/>
    </row>
    <row r="85" spans="1:14" ht="15.75" thickBot="1" x14ac:dyDescent="0.3">
      <c r="A85" s="138"/>
      <c r="B85" s="143" t="s">
        <v>689</v>
      </c>
      <c r="C85" s="187">
        <f>SUM(C79:C84)</f>
        <v>250</v>
      </c>
      <c r="D85" s="187">
        <f>SUM(D79:D84)</f>
        <v>0</v>
      </c>
      <c r="E85" s="353"/>
      <c r="F85" s="353"/>
      <c r="G85" s="353"/>
      <c r="H85" s="353"/>
      <c r="I85" s="353"/>
      <c r="J85" s="776"/>
      <c r="K85" s="776" t="s">
        <v>508</v>
      </c>
      <c r="L85" s="776"/>
      <c r="M85" s="776"/>
      <c r="N85" s="776"/>
    </row>
  </sheetData>
  <sheetProtection algorithmName="SHA-512" hashValue="RQAS+xsUBxB7JUDeWB7wv96dfFXa7qIuxhk/waoPADMUR+wUVXGxmjGfhNOQY2bAZYamg/IkPo1sGYabgpAiFg==" saltValue="tmOVT0K74MZ6ma8V+WoePQ==" spinCount="100000" sheet="1" objects="1" scenarios="1"/>
  <customSheetViews>
    <customSheetView guid="{7AC71C8E-3F0A-447A-859A-02DD2BAED197}" scale="75" showGridLines="0" fitToPage="1" showRuler="0" topLeftCell="A30">
      <selection activeCell="C43" sqref="C43"/>
      <pageMargins left="0" right="0" top="0" bottom="0" header="0" footer="0"/>
      <pageSetup paperSize="5" scale="78" fitToHeight="0" orientation="landscape" r:id="rId1"/>
      <headerFooter alignWithMargins="0">
        <oddHeader>&amp;L&amp;10&lt;Agency name&gt; &amp;C&amp;"Arial,Bold"Project Cost-Benefit Summary&amp;R&amp;10&lt;Project Name&gt;</oddHeader>
        <oddFooter>&amp;L&amp;F&amp;CPage &amp;P of &amp;N&amp;R&amp;D &amp;T</oddFooter>
      </headerFooter>
    </customSheetView>
    <customSheetView guid="{4F1DA828-56A9-4F85-92B4-9F65C862495B}" scale="70" showGridLines="0" fitToPage="1">
      <pane ySplit="2" topLeftCell="A3" activePane="bottomLeft" state="frozen"/>
      <selection pane="bottomLeft" activeCell="C23" sqref="C23"/>
      <rowBreaks count="1" manualBreakCount="1">
        <brk id="28" max="13" man="1"/>
      </rowBreaks>
      <pageMargins left="0" right="0" top="0" bottom="0" header="0" footer="0"/>
      <pageSetup paperSize="5" scale="76"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phoneticPr fontId="0" type="noConversion"/>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rowBreaks count="2" manualBreakCount="2">
    <brk id="19" max="16383" man="1"/>
    <brk id="58" max="13" man="1"/>
  </rowBreaks>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9"/>
  </sheetPr>
  <dimension ref="A1:O34"/>
  <sheetViews>
    <sheetView showGridLines="0" zoomScaleNormal="100" workbookViewId="0">
      <selection activeCell="A2" sqref="A2:XFD2"/>
    </sheetView>
  </sheetViews>
  <sheetFormatPr defaultRowHeight="14.25" x14ac:dyDescent="0.2"/>
  <cols>
    <col min="1" max="1" width="5.375" customWidth="1"/>
    <col min="2" max="2" width="32.875" customWidth="1"/>
    <col min="3" max="8" width="9.125" customWidth="1"/>
    <col min="9" max="13" width="7.875" customWidth="1"/>
  </cols>
  <sheetData>
    <row r="1" spans="1:15" s="1" customFormat="1" ht="31.5" customHeight="1" x14ac:dyDescent="0.2">
      <c r="A1" s="3" t="s">
        <v>17</v>
      </c>
      <c r="B1" s="3"/>
      <c r="C1" s="3"/>
      <c r="D1" s="353"/>
      <c r="E1" s="353"/>
      <c r="F1" s="353"/>
      <c r="G1" s="353"/>
      <c r="H1" s="353"/>
      <c r="I1" s="353"/>
      <c r="J1" s="353"/>
      <c r="K1" s="353"/>
      <c r="L1" s="353"/>
      <c r="N1" s="353"/>
      <c r="O1" s="769"/>
    </row>
    <row r="2" spans="1:15" x14ac:dyDescent="0.2">
      <c r="A2" s="7"/>
    </row>
    <row r="3" spans="1:15" ht="15" thickBot="1" x14ac:dyDescent="0.25"/>
    <row r="4" spans="1:15" s="7" customFormat="1" ht="13.5" thickBot="1" x14ac:dyDescent="0.25">
      <c r="A4" s="286" t="s">
        <v>690</v>
      </c>
      <c r="B4" s="287"/>
      <c r="C4" s="287"/>
      <c r="D4" s="288"/>
    </row>
    <row r="5" spans="1:15" s="292" customFormat="1" ht="35.1" customHeight="1" thickBot="1" x14ac:dyDescent="0.25">
      <c r="A5" s="289" t="s">
        <v>26</v>
      </c>
      <c r="B5" s="290" t="s">
        <v>504</v>
      </c>
      <c r="C5" s="291" t="s">
        <v>687</v>
      </c>
      <c r="D5" s="291" t="s">
        <v>505</v>
      </c>
    </row>
    <row r="6" spans="1:15" ht="15" customHeight="1" thickBot="1" x14ac:dyDescent="0.25">
      <c r="A6" s="800" t="s">
        <v>350</v>
      </c>
      <c r="B6" s="801" t="s">
        <v>351</v>
      </c>
      <c r="C6" s="802">
        <v>35</v>
      </c>
      <c r="D6" s="802">
        <f>Evaluation_Factors!C14</f>
        <v>0</v>
      </c>
    </row>
    <row r="7" spans="1:15" ht="15" customHeight="1" thickBot="1" x14ac:dyDescent="0.25">
      <c r="A7" s="800" t="s">
        <v>353</v>
      </c>
      <c r="B7" s="801" t="s">
        <v>354</v>
      </c>
      <c r="C7" s="802">
        <v>45</v>
      </c>
      <c r="D7" s="802">
        <f>Evaluation_Factors!C26</f>
        <v>0</v>
      </c>
    </row>
    <row r="8" spans="1:15" ht="15" customHeight="1" thickBot="1" x14ac:dyDescent="0.25">
      <c r="A8" s="800" t="s">
        <v>356</v>
      </c>
      <c r="B8" s="801" t="s">
        <v>357</v>
      </c>
      <c r="C8" s="802">
        <v>35</v>
      </c>
      <c r="D8" s="802">
        <f>Evaluation_Factors!C37</f>
        <v>0</v>
      </c>
    </row>
    <row r="9" spans="1:15" ht="15" customHeight="1" thickBot="1" x14ac:dyDescent="0.25">
      <c r="A9" s="800" t="s">
        <v>359</v>
      </c>
      <c r="B9" s="801" t="s">
        <v>688</v>
      </c>
      <c r="C9" s="802">
        <v>60</v>
      </c>
      <c r="D9" s="802">
        <f>Evaluation_Factors!C52</f>
        <v>0</v>
      </c>
    </row>
    <row r="10" spans="1:15" ht="15" customHeight="1" thickBot="1" x14ac:dyDescent="0.25">
      <c r="A10" s="800" t="s">
        <v>361</v>
      </c>
      <c r="B10" s="801" t="s">
        <v>362</v>
      </c>
      <c r="C10" s="802">
        <v>45</v>
      </c>
      <c r="D10" s="802">
        <f>Evaluation_Factors!C64</f>
        <v>0</v>
      </c>
    </row>
    <row r="11" spans="1:15" ht="15" customHeight="1" thickBot="1" x14ac:dyDescent="0.25">
      <c r="A11" s="800" t="s">
        <v>364</v>
      </c>
      <c r="B11" s="801" t="s">
        <v>365</v>
      </c>
      <c r="C11" s="802">
        <v>30</v>
      </c>
      <c r="D11" s="802">
        <f>Evaluation_Factors!C73</f>
        <v>0</v>
      </c>
    </row>
    <row r="12" spans="1:15" s="285" customFormat="1" ht="15" customHeight="1" thickBot="1" x14ac:dyDescent="0.25">
      <c r="A12" s="803"/>
      <c r="B12" s="293" t="s">
        <v>691</v>
      </c>
      <c r="C12" s="804">
        <v>250</v>
      </c>
      <c r="D12" s="804">
        <f>SUM(D6:D11)</f>
        <v>0</v>
      </c>
      <c r="E12" s="805"/>
      <c r="F12" s="805"/>
      <c r="G12" s="805"/>
      <c r="H12" s="805"/>
      <c r="I12" s="805"/>
      <c r="J12" s="805"/>
      <c r="K12" s="805"/>
      <c r="L12" s="805"/>
      <c r="M12" s="805"/>
      <c r="N12" s="805"/>
      <c r="O12" s="805"/>
    </row>
    <row r="13" spans="1:15" x14ac:dyDescent="0.2">
      <c r="A13" s="805"/>
    </row>
    <row r="14" spans="1:15" x14ac:dyDescent="0.2">
      <c r="A14" s="7"/>
    </row>
    <row r="15" spans="1:15" ht="15" thickBot="1" x14ac:dyDescent="0.25">
      <c r="A15" s="7"/>
    </row>
    <row r="16" spans="1:15" s="7" customFormat="1" ht="13.5" thickBot="1" x14ac:dyDescent="0.25">
      <c r="A16" s="286" t="s">
        <v>692</v>
      </c>
      <c r="B16" s="447"/>
      <c r="C16" s="447"/>
      <c r="D16" s="447"/>
      <c r="E16" s="447"/>
      <c r="F16" s="447"/>
      <c r="G16" s="447"/>
      <c r="H16" s="448"/>
    </row>
    <row r="17" spans="1:8" s="292" customFormat="1" ht="29.25" customHeight="1" thickBot="1" x14ac:dyDescent="0.25">
      <c r="A17" s="449" t="s">
        <v>26</v>
      </c>
      <c r="B17" s="450" t="s">
        <v>693</v>
      </c>
      <c r="C17" s="451" t="s">
        <v>429</v>
      </c>
      <c r="D17" s="451" t="s">
        <v>430</v>
      </c>
      <c r="E17" s="451" t="s">
        <v>431</v>
      </c>
      <c r="F17" s="451" t="s">
        <v>432</v>
      </c>
      <c r="G17" s="451" t="s">
        <v>433</v>
      </c>
      <c r="H17" s="451" t="s">
        <v>694</v>
      </c>
    </row>
    <row r="18" spans="1:8" s="294" customFormat="1" ht="15" customHeight="1" thickBot="1" x14ac:dyDescent="0.25">
      <c r="A18" s="800" t="s">
        <v>368</v>
      </c>
      <c r="B18" s="801" t="s">
        <v>369</v>
      </c>
      <c r="C18" s="806">
        <f>Financial_Analysis!C4</f>
        <v>0</v>
      </c>
      <c r="D18" s="806">
        <f>Financial_Analysis!D4</f>
        <v>0</v>
      </c>
      <c r="E18" s="806">
        <f>Financial_Analysis!E4</f>
        <v>0</v>
      </c>
      <c r="F18" s="806">
        <f>Financial_Analysis!F4</f>
        <v>0</v>
      </c>
      <c r="G18" s="806">
        <f>Financial_Analysis!G4</f>
        <v>0</v>
      </c>
      <c r="H18" s="807">
        <f>Financial_Analysis!N4</f>
        <v>0</v>
      </c>
    </row>
    <row r="19" spans="1:8" s="294" customFormat="1" ht="15" customHeight="1" thickBot="1" x14ac:dyDescent="0.25">
      <c r="A19" s="800" t="s">
        <v>371</v>
      </c>
      <c r="B19" s="801" t="s">
        <v>372</v>
      </c>
      <c r="C19" s="806">
        <f>Financial_Analysis!C5</f>
        <v>0</v>
      </c>
      <c r="D19" s="806">
        <f>Financial_Analysis!D5</f>
        <v>0</v>
      </c>
      <c r="E19" s="806">
        <f>Financial_Analysis!E5</f>
        <v>0</v>
      </c>
      <c r="F19" s="806">
        <f>Financial_Analysis!F5</f>
        <v>0</v>
      </c>
      <c r="G19" s="806">
        <f>Financial_Analysis!G5</f>
        <v>0</v>
      </c>
      <c r="H19" s="807">
        <f>Financial_Analysis!N5</f>
        <v>0</v>
      </c>
    </row>
    <row r="20" spans="1:8" s="294" customFormat="1" ht="15" customHeight="1" thickBot="1" x14ac:dyDescent="0.25">
      <c r="A20" s="800" t="s">
        <v>374</v>
      </c>
      <c r="B20" s="801" t="s">
        <v>375</v>
      </c>
      <c r="C20" s="806">
        <f>Financial_Analysis!C6</f>
        <v>0</v>
      </c>
      <c r="D20" s="806">
        <f>Financial_Analysis!D6</f>
        <v>0</v>
      </c>
      <c r="E20" s="806">
        <f>Financial_Analysis!E6</f>
        <v>0</v>
      </c>
      <c r="F20" s="806">
        <f>Financial_Analysis!F6</f>
        <v>0</v>
      </c>
      <c r="G20" s="806">
        <f>Financial_Analysis!G6</f>
        <v>0</v>
      </c>
      <c r="H20" s="807">
        <f>Financial_Analysis!N6</f>
        <v>0</v>
      </c>
    </row>
    <row r="21" spans="1:8" s="294" customFormat="1" ht="15" customHeight="1" thickBot="1" x14ac:dyDescent="0.25">
      <c r="A21" s="800" t="s">
        <v>377</v>
      </c>
      <c r="B21" s="801" t="s">
        <v>378</v>
      </c>
      <c r="C21" s="806">
        <f>Financial_Analysis!C7</f>
        <v>0</v>
      </c>
      <c r="D21" s="806">
        <f>Financial_Analysis!D7</f>
        <v>0</v>
      </c>
      <c r="E21" s="806">
        <f>Financial_Analysis!E7</f>
        <v>0</v>
      </c>
      <c r="F21" s="806">
        <f>Financial_Analysis!F7</f>
        <v>0</v>
      </c>
      <c r="G21" s="806">
        <f>Financial_Analysis!G7</f>
        <v>0</v>
      </c>
      <c r="H21" s="807">
        <f>Financial_Analysis!N7</f>
        <v>0</v>
      </c>
    </row>
    <row r="22" spans="1:8" s="294" customFormat="1" ht="15" customHeight="1" thickBot="1" x14ac:dyDescent="0.25">
      <c r="A22" s="800" t="s">
        <v>386</v>
      </c>
      <c r="B22" s="801" t="s">
        <v>695</v>
      </c>
      <c r="C22" s="808" t="str">
        <f>Financial_Analysis!C14</f>
        <v>N/A</v>
      </c>
      <c r="D22" s="808" t="str">
        <f>Financial_Analysis!D14</f>
        <v>N/A</v>
      </c>
      <c r="E22" s="808" t="str">
        <f>Financial_Analysis!E14</f>
        <v>N/A</v>
      </c>
      <c r="F22" s="808" t="str">
        <f>Financial_Analysis!F14</f>
        <v>N/A</v>
      </c>
      <c r="G22" s="808" t="str">
        <f>Financial_Analysis!G14</f>
        <v>N/A</v>
      </c>
      <c r="H22" s="809">
        <f>Financial_Analysis!N14</f>
        <v>0</v>
      </c>
    </row>
    <row r="23" spans="1:8" x14ac:dyDescent="0.2">
      <c r="A23" s="7"/>
    </row>
    <row r="24" spans="1:8" x14ac:dyDescent="0.2">
      <c r="A24" s="7"/>
    </row>
    <row r="25" spans="1:8" ht="15" thickBot="1" x14ac:dyDescent="0.25">
      <c r="A25" s="7"/>
    </row>
    <row r="26" spans="1:8" s="7" customFormat="1" ht="13.5" thickBot="1" x14ac:dyDescent="0.25">
      <c r="A26" s="286" t="s">
        <v>696</v>
      </c>
      <c r="B26" s="447"/>
      <c r="C26" s="447"/>
      <c r="D26" s="447"/>
      <c r="E26" s="447"/>
      <c r="F26" s="447"/>
      <c r="G26" s="447"/>
      <c r="H26" s="448"/>
    </row>
    <row r="27" spans="1:8" s="292" customFormat="1" ht="29.25" customHeight="1" thickBot="1" x14ac:dyDescent="0.25">
      <c r="A27" s="449" t="s">
        <v>26</v>
      </c>
      <c r="B27" s="450" t="s">
        <v>693</v>
      </c>
      <c r="C27" s="451" t="s">
        <v>429</v>
      </c>
      <c r="D27" s="451" t="s">
        <v>430</v>
      </c>
      <c r="E27" s="451" t="s">
        <v>431</v>
      </c>
      <c r="F27" s="451" t="s">
        <v>432</v>
      </c>
      <c r="G27" s="451" t="s">
        <v>433</v>
      </c>
      <c r="H27" s="451" t="s">
        <v>694</v>
      </c>
    </row>
    <row r="28" spans="1:8" s="294" customFormat="1" ht="15" customHeight="1" thickBot="1" x14ac:dyDescent="0.25">
      <c r="A28" s="800" t="s">
        <v>393</v>
      </c>
      <c r="B28" s="801" t="s">
        <v>394</v>
      </c>
      <c r="C28" s="806">
        <f>Financial_Analysis!C19</f>
        <v>0</v>
      </c>
      <c r="D28" s="806">
        <f>Financial_Analysis!D19</f>
        <v>0</v>
      </c>
      <c r="E28" s="806">
        <f>Financial_Analysis!E19</f>
        <v>0</v>
      </c>
      <c r="F28" s="806">
        <f>Financial_Analysis!F19</f>
        <v>0</v>
      </c>
      <c r="G28" s="806">
        <f>Financial_Analysis!G19</f>
        <v>0</v>
      </c>
      <c r="H28" s="807">
        <f>Financial_Analysis!N19</f>
        <v>0</v>
      </c>
    </row>
    <row r="29" spans="1:8" s="294" customFormat="1" ht="12" thickBot="1" x14ac:dyDescent="0.25">
      <c r="A29" s="800" t="s">
        <v>396</v>
      </c>
      <c r="B29" s="801" t="s">
        <v>397</v>
      </c>
      <c r="C29" s="806">
        <f>Financial_Analysis!C20</f>
        <v>0</v>
      </c>
      <c r="D29" s="806">
        <f>Financial_Analysis!D20</f>
        <v>0</v>
      </c>
      <c r="E29" s="806">
        <f>Financial_Analysis!E20</f>
        <v>0</v>
      </c>
      <c r="F29" s="806">
        <f>Financial_Analysis!F20</f>
        <v>0</v>
      </c>
      <c r="G29" s="806">
        <f>Financial_Analysis!G20</f>
        <v>0</v>
      </c>
      <c r="H29" s="807">
        <f>Financial_Analysis!N20</f>
        <v>0</v>
      </c>
    </row>
    <row r="30" spans="1:8" s="294" customFormat="1" ht="12" thickBot="1" x14ac:dyDescent="0.25">
      <c r="A30" s="800" t="s">
        <v>399</v>
      </c>
      <c r="B30" s="801" t="s">
        <v>400</v>
      </c>
      <c r="C30" s="806">
        <f>Financial_Analysis!C21</f>
        <v>0</v>
      </c>
      <c r="D30" s="806">
        <f>Financial_Analysis!D21</f>
        <v>0</v>
      </c>
      <c r="E30" s="806">
        <f>Financial_Analysis!E21</f>
        <v>0</v>
      </c>
      <c r="F30" s="806">
        <f>Financial_Analysis!F21</f>
        <v>0</v>
      </c>
      <c r="G30" s="806">
        <f>Financial_Analysis!G21</f>
        <v>0</v>
      </c>
      <c r="H30" s="807">
        <f>Financial_Analysis!N21</f>
        <v>0</v>
      </c>
    </row>
    <row r="31" spans="1:8" s="294" customFormat="1" ht="12" thickBot="1" x14ac:dyDescent="0.25">
      <c r="A31" s="800" t="s">
        <v>402</v>
      </c>
      <c r="B31" s="801" t="s">
        <v>403</v>
      </c>
      <c r="C31" s="806">
        <f>Financial_Analysis!C22</f>
        <v>0</v>
      </c>
      <c r="D31" s="806">
        <f>Financial_Analysis!D22</f>
        <v>0</v>
      </c>
      <c r="E31" s="806">
        <f>Financial_Analysis!E22</f>
        <v>0</v>
      </c>
      <c r="F31" s="806">
        <f>Financial_Analysis!F22</f>
        <v>0</v>
      </c>
      <c r="G31" s="806">
        <f>Financial_Analysis!G22</f>
        <v>0</v>
      </c>
      <c r="H31" s="807">
        <f>Financial_Analysis!N22</f>
        <v>0</v>
      </c>
    </row>
    <row r="32" spans="1:8" ht="15" x14ac:dyDescent="0.25">
      <c r="A32" s="452"/>
      <c r="B32" s="452"/>
      <c r="C32" s="452"/>
      <c r="D32" s="452"/>
      <c r="E32" s="452"/>
      <c r="F32" s="452"/>
      <c r="G32" s="452"/>
      <c r="H32" s="452"/>
    </row>
    <row r="34" spans="1:1" x14ac:dyDescent="0.2">
      <c r="A34" s="284"/>
    </row>
  </sheetData>
  <customSheetViews>
    <customSheetView guid="{4F1DA828-56A9-4F85-92B4-9F65C862495B}" fitToPage="1" topLeftCell="A4">
      <selection activeCell="G22" sqref="G22"/>
      <pageMargins left="0" right="0" top="0" bottom="0" header="0" footer="0"/>
      <pageSetup fitToHeight="0" orientation="landscape" r:id="rId1"/>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phoneticPr fontId="18" type="noConversion"/>
  <pageMargins left="0.5" right="0.5" top="0.65" bottom="0.65" header="0.3" footer="0.26"/>
  <pageSetup scale="99" fitToHeight="0" orientation="landscape" cellComments="asDisplayed" r:id="rId2"/>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haredWithUsers xmlns="b76d03e4-a532-4b5b-a808-3ff6cf0c01db">
      <UserInfo>
        <DisplayName>Sue Atkinson</DisplayName>
        <AccountId>75</AccountId>
        <AccountType/>
      </UserInfo>
    </SharedWithUsers>
    <Notes xmlns="2d782502-631f-402b-8287-9669d858cd31"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D6CBC7C7717A45AF710BCF346E7A6F" ma:contentTypeVersion="8" ma:contentTypeDescription="Create a new document." ma:contentTypeScope="" ma:versionID="9ccd732b04adf9c6da53f448e99994c3">
  <xsd:schema xmlns:xsd="http://www.w3.org/2001/XMLSchema" xmlns:xs="http://www.w3.org/2001/XMLSchema" xmlns:p="http://schemas.microsoft.com/office/2006/metadata/properties" xmlns:ns2="2d782502-631f-402b-8287-9669d858cd31" xmlns:ns3="b76d03e4-a532-4b5b-a808-3ff6cf0c01db" targetNamespace="http://schemas.microsoft.com/office/2006/metadata/properties" ma:root="true" ma:fieldsID="7befb9a7ec6fac1769c373258b8eed8d" ns2:_="" ns3:_="">
    <xsd:import namespace="2d782502-631f-402b-8287-9669d858cd31"/>
    <xsd:import namespace="b76d03e4-a532-4b5b-a808-3ff6cf0c01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782502-631f-402b-8287-9669d858cd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Notes" ma:index="15"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d03e4-a532-4b5b-a808-3ff6cf0c01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E55A46-40B6-46D7-8CD6-674F5C333C84}">
  <ds:schemaRefs>
    <ds:schemaRef ds:uri="2d782502-631f-402b-8287-9669d858cd31"/>
    <ds:schemaRef ds:uri="b76d03e4-a532-4b5b-a808-3ff6cf0c01db"/>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8B868D3F-BD7F-4494-9D72-75F3EB2F44FF}">
  <ds:schemaRefs>
    <ds:schemaRef ds:uri="http://schemas.microsoft.com/office/2006/metadata/longProperties"/>
  </ds:schemaRefs>
</ds:datastoreItem>
</file>

<file path=customXml/itemProps3.xml><?xml version="1.0" encoding="utf-8"?>
<ds:datastoreItem xmlns:ds="http://schemas.openxmlformats.org/officeDocument/2006/customXml" ds:itemID="{95F27535-49E4-4E1D-BCBD-4DAA8D9B8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782502-631f-402b-8287-9669d858cd31"/>
    <ds:schemaRef ds:uri="b76d03e4-a532-4b5b-a808-3ff6cf0c01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2E4534-EA59-46B1-9619-A52F65E777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Instructions</vt:lpstr>
      <vt:lpstr>Cost_Analysis</vt:lpstr>
      <vt:lpstr>Quantitative_Benefit_Analysis</vt:lpstr>
      <vt:lpstr>Evaluation_Factors</vt:lpstr>
      <vt:lpstr>Goals &amp; Obj (recommended)</vt:lpstr>
      <vt:lpstr>Cost_Mapping</vt:lpstr>
      <vt:lpstr>Financial_Analysis</vt:lpstr>
      <vt:lpstr>Cost-Benefit_Summary</vt:lpstr>
      <vt:lpstr>Selection_Results</vt:lpstr>
      <vt:lpstr>Additional_Agency_Information</vt:lpstr>
      <vt:lpstr>Lists for Dropdown</vt:lpstr>
      <vt:lpstr>Version History</vt:lpstr>
      <vt:lpstr>'Cost-Benefit_Summary'!Budget18</vt:lpstr>
      <vt:lpstr>'Cost-Benefit_Summary'!Budget51</vt:lpstr>
      <vt:lpstr>'Cost-Benefit_Summary'!Budget56</vt:lpstr>
      <vt:lpstr>interest</vt:lpstr>
      <vt:lpstr>Payback_C</vt:lpstr>
      <vt:lpstr>Payback_G</vt:lpstr>
      <vt:lpstr>Additional_Agency_Information!Print_Area</vt:lpstr>
      <vt:lpstr>'Cost-Benefit_Summary'!Print_Area</vt:lpstr>
      <vt:lpstr>Evaluation_Factors!Print_Area</vt:lpstr>
      <vt:lpstr>Financial_Analysis!Print_Area</vt:lpstr>
      <vt:lpstr>Instructions!Print_Area</vt:lpstr>
      <vt:lpstr>Quantitative_Benefit_Analysis!Print_Area</vt:lpstr>
      <vt:lpstr>Cost_Analysis!Print_Titles</vt:lpstr>
      <vt:lpstr>Cost_Mapping!Print_Titles</vt:lpstr>
      <vt:lpstr>Evaluation_Factors!Print_Titles</vt:lpstr>
      <vt:lpstr>Instructions!Print_Titles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Case Workbook</dc:title>
  <dc:subject>Texas Project Delivery Framework - Business Justification Review Gate</dc:subject>
  <dc:creator>Texas Department of Information Resources</dc:creator>
  <cp:keywords/>
  <dc:description>Workbook for preparing a Business Case</dc:description>
  <cp:lastModifiedBy>Jennifer Norman</cp:lastModifiedBy>
  <cp:revision/>
  <dcterms:created xsi:type="dcterms:W3CDTF">2004-10-28T15:22:42Z</dcterms:created>
  <dcterms:modified xsi:type="dcterms:W3CDTF">2023-10-10T13:32:49Z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Texas DIR Document</vt:lpwstr>
  </property>
  <property fmtid="{D5CDD505-2E9C-101B-9397-08002B2CF9AE}" pid="3" name="DocumentStatus">
    <vt:lpwstr>Active</vt:lpwstr>
  </property>
  <property fmtid="{D5CDD505-2E9C-101B-9397-08002B2CF9AE}" pid="4" name="DocumentKeywords">
    <vt:lpwstr>Framework business case workbook, DIR business case workbook</vt:lpwstr>
  </property>
  <property fmtid="{D5CDD505-2E9C-101B-9397-08002B2CF9AE}" pid="5" name="DocumentPublicationDate">
    <vt:lpwstr>2010-12-21T06:00:00+00:00</vt:lpwstr>
  </property>
  <property fmtid="{D5CDD505-2E9C-101B-9397-08002B2CF9AE}" pid="6" name="DocumentType">
    <vt:lpwstr>Template</vt:lpwstr>
  </property>
  <property fmtid="{D5CDD505-2E9C-101B-9397-08002B2CF9AE}" pid="7" name="TSLACSubject">
    <vt:lpwstr>;#Government&gt;Government information;#Government&gt;State governments;#</vt:lpwstr>
  </property>
  <property fmtid="{D5CDD505-2E9C-101B-9397-08002B2CF9AE}" pid="8" name="DocumentAuthor">
    <vt:lpwstr>Rose Wheeler</vt:lpwstr>
  </property>
  <property fmtid="{D5CDD505-2E9C-101B-9397-08002B2CF9AE}" pid="9" name="ContentTypeId">
    <vt:lpwstr>0x01010039D6CBC7C7717A45AF710BCF346E7A6F</vt:lpwstr>
  </property>
  <property fmtid="{D5CDD505-2E9C-101B-9397-08002B2CF9AE}" pid="10" name="DIRDepartment">
    <vt:lpwstr>3</vt:lpwstr>
  </property>
  <property fmtid="{D5CDD505-2E9C-101B-9397-08002B2CF9AE}" pid="11" name="TSLACType">
    <vt:lpwstr>8</vt:lpwstr>
  </property>
  <property fmtid="{D5CDD505-2E9C-101B-9397-08002B2CF9AE}" pid="12" name="WorkflowChangePath">
    <vt:lpwstr>4e7f0d7b-af58-4d14-a711-25a4e8942f2a,4;4e7f0d7b-af58-4d14-a711-25a4e8942f2a,4;4e7f0d7b-af58-4d14-a711-25a4e8942f2a,4;4e7f0d7b-af58-4d14-a711-25a4e8942f2a,4;4e7f0d7b-af58-4d14-a711-25a4e8942f2a,4;4e7f0d7b-af58-4d14-a711-25a4e8942f2a,4;4e7f0d7b-af58-4d14-a7</vt:lpwstr>
  </property>
  <property fmtid="{D5CDD505-2E9C-101B-9397-08002B2CF9AE}" pid="13" name="_dlc_DocIdItemGuid">
    <vt:lpwstr>17d6f5b6-8f45-48ea-bf8e-b30f9b48c05f</vt:lpwstr>
  </property>
  <property fmtid="{D5CDD505-2E9C-101B-9397-08002B2CF9AE}" pid="14" name="xd_ProgID">
    <vt:lpwstr/>
  </property>
  <property fmtid="{D5CDD505-2E9C-101B-9397-08002B2CF9AE}" pid="15" name="_dlc_DocId">
    <vt:lpwstr>Y2PHC7Y2YW5Y-668771595-18765</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https://txhhs.sharepoint.com/sites/hhsc/IT/busserv/pr/_layouts/15/DocIdRedir.aspx?ID=Y2PHC7Y2YW5Y-668771595-18765, Y2PHC7Y2YW5Y-668771595-18765</vt:lpwstr>
  </property>
  <property fmtid="{D5CDD505-2E9C-101B-9397-08002B2CF9AE}" pid="21" name="xd_Signature">
    <vt:bool>false</vt:bool>
  </property>
</Properties>
</file>