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11\Desktop\PESO Presentation 4 12 17\Handouts\"/>
    </mc:Choice>
  </mc:AlternateContent>
  <bookViews>
    <workbookView xWindow="0" yWindow="0" windowWidth="21615" windowHeight="12525"/>
  </bookViews>
  <sheets>
    <sheet name="Websites w Rubric" sheetId="3" r:id="rId1"/>
    <sheet name="Software w Rubric" sheetId="1" r:id="rId2"/>
    <sheet name="Websites" sheetId="4" r:id="rId3"/>
    <sheet name="Software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2" l="1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X17" i="2"/>
  <c r="Y17" i="2"/>
  <c r="Z17" i="2"/>
  <c r="W18" i="2"/>
  <c r="X18" i="2"/>
  <c r="Y18" i="2"/>
  <c r="Z18" i="2"/>
  <c r="W19" i="2"/>
  <c r="X19" i="2"/>
  <c r="Y19" i="2"/>
  <c r="Z19" i="2"/>
  <c r="W20" i="2"/>
  <c r="X20" i="2"/>
  <c r="Y20" i="2"/>
  <c r="Z20" i="2"/>
  <c r="W21" i="2"/>
  <c r="X21" i="2"/>
  <c r="Y21" i="2"/>
  <c r="Z21" i="2"/>
  <c r="W22" i="2"/>
  <c r="X22" i="2"/>
  <c r="Y22" i="2"/>
  <c r="Z22" i="2"/>
  <c r="W23" i="2"/>
  <c r="X23" i="2"/>
  <c r="Y23" i="2"/>
  <c r="Z23" i="2"/>
  <c r="W24" i="2"/>
  <c r="X24" i="2"/>
  <c r="Y24" i="2"/>
  <c r="Z24" i="2"/>
  <c r="W25" i="2"/>
  <c r="X25" i="2"/>
  <c r="Y25" i="2"/>
  <c r="Z25" i="2"/>
  <c r="W26" i="2"/>
  <c r="X26" i="2"/>
  <c r="Y26" i="2"/>
  <c r="Z26" i="2"/>
  <c r="W27" i="2"/>
  <c r="X27" i="2"/>
  <c r="Y27" i="2"/>
  <c r="Z27" i="2"/>
  <c r="W29" i="2"/>
  <c r="X29" i="2"/>
  <c r="Y29" i="2"/>
  <c r="Z29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P7" i="2"/>
  <c r="U8" i="2" l="1"/>
  <c r="U12" i="2"/>
  <c r="U16" i="2"/>
  <c r="U20" i="2"/>
  <c r="U24" i="2"/>
  <c r="U29" i="2"/>
  <c r="U13" i="2"/>
  <c r="U21" i="2"/>
  <c r="U7" i="2"/>
  <c r="U10" i="2"/>
  <c r="U14" i="2"/>
  <c r="U18" i="2"/>
  <c r="U22" i="2"/>
  <c r="U26" i="2"/>
  <c r="U9" i="2"/>
  <c r="U17" i="2"/>
  <c r="U25" i="2"/>
  <c r="U11" i="2"/>
  <c r="U15" i="2"/>
  <c r="U19" i="2"/>
  <c r="U23" i="2"/>
  <c r="U27" i="2"/>
  <c r="X46" i="4" l="1"/>
  <c r="W46" i="4"/>
  <c r="Q46" i="4"/>
  <c r="X45" i="4"/>
  <c r="W45" i="4"/>
  <c r="T45" i="4" s="1"/>
  <c r="Q45" i="4"/>
  <c r="X44" i="4"/>
  <c r="W44" i="4"/>
  <c r="Q44" i="4"/>
  <c r="X43" i="4"/>
  <c r="W43" i="4"/>
  <c r="Q43" i="4"/>
  <c r="X42" i="4"/>
  <c r="W42" i="4"/>
  <c r="Q42" i="4"/>
  <c r="T42" i="4" s="1"/>
  <c r="X41" i="4"/>
  <c r="W41" i="4"/>
  <c r="Q41" i="4"/>
  <c r="T41" i="4" s="1"/>
  <c r="X40" i="4"/>
  <c r="W40" i="4"/>
  <c r="Q40" i="4"/>
  <c r="X39" i="4"/>
  <c r="T39" i="4" s="1"/>
  <c r="W39" i="4"/>
  <c r="Q39" i="4"/>
  <c r="X38" i="4"/>
  <c r="W38" i="4"/>
  <c r="Q38" i="4"/>
  <c r="X37" i="4"/>
  <c r="W37" i="4"/>
  <c r="T37" i="4"/>
  <c r="Q37" i="4"/>
  <c r="X36" i="4"/>
  <c r="W36" i="4"/>
  <c r="Q36" i="4"/>
  <c r="X35" i="4"/>
  <c r="T35" i="4" s="1"/>
  <c r="W35" i="4"/>
  <c r="Q35" i="4"/>
  <c r="X34" i="4"/>
  <c r="W34" i="4"/>
  <c r="Q34" i="4"/>
  <c r="X33" i="4"/>
  <c r="W33" i="4"/>
  <c r="T33" i="4" s="1"/>
  <c r="Q33" i="4"/>
  <c r="X32" i="4"/>
  <c r="W32" i="4"/>
  <c r="T32" i="4" s="1"/>
  <c r="Q32" i="4"/>
  <c r="X31" i="4"/>
  <c r="W31" i="4"/>
  <c r="Q31" i="4"/>
  <c r="X30" i="4"/>
  <c r="W30" i="4"/>
  <c r="Q30" i="4"/>
  <c r="X29" i="4"/>
  <c r="W29" i="4"/>
  <c r="Q29" i="4"/>
  <c r="T29" i="4" s="1"/>
  <c r="X28" i="4"/>
  <c r="W28" i="4"/>
  <c r="Q28" i="4"/>
  <c r="X27" i="4"/>
  <c r="W27" i="4"/>
  <c r="Q27" i="4"/>
  <c r="X26" i="4"/>
  <c r="W26" i="4"/>
  <c r="Q26" i="4"/>
  <c r="T26" i="4" s="1"/>
  <c r="X25" i="4"/>
  <c r="W25" i="4"/>
  <c r="Q25" i="4"/>
  <c r="T25" i="4" s="1"/>
  <c r="X24" i="4"/>
  <c r="W24" i="4"/>
  <c r="Q24" i="4"/>
  <c r="X23" i="4"/>
  <c r="T23" i="4" s="1"/>
  <c r="W23" i="4"/>
  <c r="Q23" i="4"/>
  <c r="X22" i="4"/>
  <c r="W22" i="4"/>
  <c r="Q22" i="4"/>
  <c r="X21" i="4"/>
  <c r="W21" i="4"/>
  <c r="T21" i="4"/>
  <c r="Q21" i="4"/>
  <c r="X20" i="4"/>
  <c r="W20" i="4"/>
  <c r="Q20" i="4"/>
  <c r="X19" i="4"/>
  <c r="T19" i="4" s="1"/>
  <c r="W19" i="4"/>
  <c r="Q19" i="4"/>
  <c r="X18" i="4"/>
  <c r="W18" i="4"/>
  <c r="Q18" i="4"/>
  <c r="X17" i="4"/>
  <c r="W17" i="4"/>
  <c r="T17" i="4" s="1"/>
  <c r="Q17" i="4"/>
  <c r="X16" i="4"/>
  <c r="W16" i="4"/>
  <c r="T16" i="4" s="1"/>
  <c r="Q16" i="4"/>
  <c r="X15" i="4"/>
  <c r="W15" i="4"/>
  <c r="Q15" i="4"/>
  <c r="X14" i="4"/>
  <c r="W14" i="4"/>
  <c r="Q14" i="4"/>
  <c r="X13" i="4"/>
  <c r="W13" i="4"/>
  <c r="Q13" i="4"/>
  <c r="X12" i="4"/>
  <c r="W12" i="4"/>
  <c r="T12" i="4" s="1"/>
  <c r="Q12" i="4"/>
  <c r="X11" i="4"/>
  <c r="W11" i="4"/>
  <c r="Q11" i="4"/>
  <c r="X10" i="4"/>
  <c r="W10" i="4"/>
  <c r="Q10" i="4"/>
  <c r="X9" i="4"/>
  <c r="W9" i="4"/>
  <c r="Q9" i="4"/>
  <c r="X8" i="4"/>
  <c r="W8" i="4"/>
  <c r="T8" i="4" s="1"/>
  <c r="Q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X7" i="4"/>
  <c r="W7" i="4"/>
  <c r="Q7" i="4"/>
  <c r="X6" i="4"/>
  <c r="T6" i="4" s="1"/>
  <c r="Q6" i="4"/>
  <c r="X5" i="4"/>
  <c r="W5" i="4"/>
  <c r="T7" i="4" l="1"/>
  <c r="T10" i="4"/>
  <c r="T14" i="4"/>
  <c r="T20" i="4"/>
  <c r="T27" i="4"/>
  <c r="T30" i="4"/>
  <c r="T36" i="4"/>
  <c r="T43" i="4"/>
  <c r="T46" i="4"/>
  <c r="T11" i="4"/>
  <c r="T15" i="4"/>
  <c r="T18" i="4"/>
  <c r="T24" i="4"/>
  <c r="T31" i="4"/>
  <c r="T34" i="4"/>
  <c r="T40" i="4"/>
  <c r="T9" i="4"/>
  <c r="T13" i="4"/>
  <c r="T22" i="4"/>
  <c r="T28" i="4"/>
  <c r="T38" i="4"/>
  <c r="T44" i="4"/>
  <c r="Z6" i="1"/>
  <c r="Y6" i="1"/>
  <c r="X6" i="1"/>
  <c r="W6" i="1"/>
  <c r="X6" i="3" l="1"/>
  <c r="W6" i="3"/>
</calcChain>
</file>

<file path=xl/comments1.xml><?xml version="1.0" encoding="utf-8"?>
<comments xmlns="http://schemas.openxmlformats.org/spreadsheetml/2006/main">
  <authors>
    <author>tsp</author>
    <author>Milton Nielsen 1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 xml:space="preserve">
Number of Uses Annually
10     &gt; 30,000,000
9       ≤ 30,000,000
8       ≤ 25,000,000
7       ≤ 20,000,000
6       ≤ 10,000,000
5       ≤   5,000,000
4       ≤   1,000,000
3       ≤      750,000
2       ≤      500,000
1       ≤      100,000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USE - Academic/Operations
Instructional         10
Operational             5
Small Student Gp    2
SmallStaff Gp         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Internal Visibility</t>
        </r>
        <r>
          <rPr>
            <sz val="9"/>
            <color indexed="81"/>
            <rFont val="Tahoma"/>
            <family val="2"/>
          </rPr>
          <t xml:space="preserve">
High              10
Low               1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Consequence of Failure</t>
        </r>
        <r>
          <rPr>
            <sz val="9"/>
            <color indexed="81"/>
            <rFont val="Tahoma"/>
            <family val="2"/>
          </rPr>
          <t xml:space="preserve">
High Consequence   10
No Consequence     1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Total
Summary of previous row entries.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1.6 Disabled Must Use
1.4 Normal Expectation
1.2 Low Expectation
1.0 Disabled Will Not Use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SortSite Count of Issues versus pages analyzed. Range of 1.0 to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Grand Total: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multiplied by </t>
        </r>
        <r>
          <rPr>
            <b/>
            <sz val="9"/>
            <color indexed="81"/>
            <rFont val="Tahoma"/>
            <family val="2"/>
          </rPr>
          <t>Vats Status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Desire to Comply, Expectation, &amp; Accessibility Clause</t>
        </r>
      </text>
    </comment>
  </commentList>
</comments>
</file>

<file path=xl/comments2.xml><?xml version="1.0" encoding="utf-8"?>
<comments xmlns="http://schemas.openxmlformats.org/spreadsheetml/2006/main">
  <authors>
    <author>tsp</author>
    <author>Milton Nielsen 1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
Number of Uses Annually
10     &gt; 30,000,000
9       ≤ 30,000,000
8       ≤ 25,000,000
7       ≤ 20,000,000
6       ≤ 10,000,000
5       ≤   5,000,000
4       ≤   1,000,000
3       ≤      750,000
2       ≤      500,000
1       ≤      100,000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USE - Academic/Operations</t>
        </r>
        <r>
          <rPr>
            <sz val="9"/>
            <color indexed="81"/>
            <rFont val="Tahoma"/>
            <family val="2"/>
          </rPr>
          <t xml:space="preserve">
Instructional          10
Operational             5
Small Student Gp     2
SmallStaff Gp           1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Internal Visibility</t>
        </r>
        <r>
          <rPr>
            <sz val="9"/>
            <color indexed="81"/>
            <rFont val="Tahoma"/>
            <family val="2"/>
          </rPr>
          <t xml:space="preserve">
High              10
Low               1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 xml:space="preserve">External Visibility
</t>
        </r>
        <r>
          <rPr>
            <sz val="9"/>
            <color indexed="81"/>
            <rFont val="Tahoma"/>
            <family val="2"/>
          </rPr>
          <t xml:space="preserve">
Visibility High           10
Visibility Low            1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Consequence of Failure</t>
        </r>
        <r>
          <rPr>
            <sz val="9"/>
            <color indexed="81"/>
            <rFont val="Tahoma"/>
            <family val="2"/>
          </rPr>
          <t xml:space="preserve">
High Consequence   10
No Consequence     1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 xml:space="preserve">Total
</t>
        </r>
        <r>
          <rPr>
            <sz val="9"/>
            <color indexed="81"/>
            <rFont val="Tahoma"/>
            <family val="2"/>
          </rPr>
          <t xml:space="preserve">Summary of previous row entries.
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VPAT Status:</t>
        </r>
        <r>
          <rPr>
            <sz val="9"/>
            <color indexed="81"/>
            <rFont val="Tahoma"/>
            <family val="2"/>
          </rPr>
          <t xml:space="preserve">
1.6   NO VPAT
1.5   Non-Compliant Text Readers
1.4   Non-Compliant Auditoraly and Visually Impaired
1.3   Non-Compliant Visually Impaired
1.2   Non-Compliiant Keyboard  Only
1.1   Non-Compliiant Audio Only 
1.0   100% Compliant
</t>
        </r>
      </text>
    </comment>
    <comment ref="R4" authorId="1" shapeId="0">
      <text>
        <r>
          <rPr>
            <b/>
            <sz val="9"/>
            <color indexed="81"/>
            <rFont val="Tahoma"/>
            <family val="2"/>
          </rPr>
          <t xml:space="preserve">Demonstrated Desire to Improve Compliance
</t>
        </r>
        <r>
          <rPr>
            <sz val="9"/>
            <color indexed="81"/>
            <rFont val="Tahoma"/>
            <family val="2"/>
          </rPr>
          <t>1.7 No Improvement Anticipated
1.6 Improved with 2 Years
1.5 Improved within 18 Months 1.4 Improved within 1 Year
1.3  Improved within 3 Quarters
1.2 Improved within 2 Quarters  
1.1 Improved within 1 Quarter
1.0 Improved Immediately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 xml:space="preserve">Expectation for Disabled Client
</t>
        </r>
        <r>
          <rPr>
            <sz val="9"/>
            <color indexed="81"/>
            <rFont val="Tahoma"/>
            <family val="2"/>
          </rPr>
          <t xml:space="preserve">
1.6 Disabled Must Use
1.4 Normal Expectation
1.2 Low Expectation
1.0 Disabled Will Not Use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 xml:space="preserve">Contract Clause
</t>
        </r>
        <r>
          <rPr>
            <sz val="9"/>
            <color indexed="81"/>
            <rFont val="Tahoma"/>
            <family val="2"/>
          </rPr>
          <t xml:space="preserve">1.9 NO Clause
1.0 Yes Clause
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Grand Total: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multiplied by </t>
        </r>
        <r>
          <rPr>
            <b/>
            <sz val="9"/>
            <color indexed="81"/>
            <rFont val="Tahoma"/>
            <family val="2"/>
          </rPr>
          <t>Vats Status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Desire to Comply, Expectation, &amp; Accessibility Clause</t>
        </r>
      </text>
    </comment>
  </commentList>
</comments>
</file>

<file path=xl/comments3.xml><?xml version="1.0" encoding="utf-8"?>
<comments xmlns="http://schemas.openxmlformats.org/spreadsheetml/2006/main">
  <authors>
    <author>tsp</author>
    <author>Milton Nielsen 1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
Number of Uses Annually
10     &gt; 30,000,000
9       ≤ 30,000,000
8       ≤ 25,000,000
7       ≤ 20,000,000
6       ≤ 10,000,000
5       ≤   5,000,000
4       ≤   1,000,000
3       ≤      750,000
2       ≤      500,000
1       ≤      100,000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USE - Academic/Operations</t>
        </r>
        <r>
          <rPr>
            <sz val="9"/>
            <color indexed="81"/>
            <rFont val="Tahoma"/>
            <family val="2"/>
          </rPr>
          <t xml:space="preserve">
Instructional          10
Operational             5
Small Student Gp     2
SmallStaff Gp           1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Internal Visibility</t>
        </r>
        <r>
          <rPr>
            <sz val="9"/>
            <color indexed="81"/>
            <rFont val="Tahoma"/>
            <family val="2"/>
          </rPr>
          <t xml:space="preserve">
High              10
Low               1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 xml:space="preserve">External Visibility
</t>
        </r>
        <r>
          <rPr>
            <sz val="9"/>
            <color indexed="81"/>
            <rFont val="Tahoma"/>
            <family val="2"/>
          </rPr>
          <t xml:space="preserve">
Visibility High           10
Visibility Low            1</t>
        </r>
      </text>
    </comment>
    <comment ref="P3" authorId="1" shapeId="0">
      <text>
        <r>
          <rPr>
            <b/>
            <sz val="9"/>
            <color indexed="81"/>
            <rFont val="Tahoma"/>
            <family val="2"/>
          </rPr>
          <t>Consequence of Failure</t>
        </r>
        <r>
          <rPr>
            <sz val="9"/>
            <color indexed="81"/>
            <rFont val="Tahoma"/>
            <family val="2"/>
          </rPr>
          <t xml:space="preserve">
High Consequence   10
No Consequence     1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 xml:space="preserve">Total
</t>
        </r>
        <r>
          <rPr>
            <sz val="9"/>
            <color indexed="81"/>
            <rFont val="Tahoma"/>
            <family val="2"/>
          </rPr>
          <t xml:space="preserve">Summary of previous row entries.
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 xml:space="preserve">1.6 Disabled Must Use
1.4 Normal Expectation
1.2 Low Expectation
1.0 Disabled Will Not Use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 xml:space="preserve">
SortSite Count of Issues versus pages analyzed. Range of 1.0 to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Grand Total: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multiplied by </t>
        </r>
        <r>
          <rPr>
            <b/>
            <sz val="9"/>
            <color indexed="81"/>
            <rFont val="Tahoma"/>
            <family val="2"/>
          </rPr>
          <t>Vats Status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Desire to Comply, Expectation, &amp; Accessibility Clause</t>
        </r>
      </text>
    </comment>
  </commentList>
</comments>
</file>

<file path=xl/comments4.xml><?xml version="1.0" encoding="utf-8"?>
<comments xmlns="http://schemas.openxmlformats.org/spreadsheetml/2006/main">
  <authors>
    <author>tsp</author>
    <author>Milton Nielsen 1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
Number of Uses Annually
10     &gt; 30,000,000
9       ≤ 30,000,000
8       ≤ 25,000,000
7       ≤ 20,000,000
6       ≤ 10,000,000
5       ≤   5,000,000
4       ≤   1,000,000
3       ≤      750,000
2       ≤      500,000
1       ≤      100,000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USE - Academic/Operations</t>
        </r>
        <r>
          <rPr>
            <sz val="9"/>
            <color indexed="81"/>
            <rFont val="Tahoma"/>
            <family val="2"/>
          </rPr>
          <t xml:space="preserve">
Instructional          10
Operational             5
Small Student Gp     2
SmallStaff Gp           1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Internal Visibility</t>
        </r>
        <r>
          <rPr>
            <sz val="9"/>
            <color indexed="81"/>
            <rFont val="Tahoma"/>
            <family val="2"/>
          </rPr>
          <t xml:space="preserve">
High              10
Low               1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 xml:space="preserve">External Visibility
</t>
        </r>
        <r>
          <rPr>
            <sz val="9"/>
            <color indexed="81"/>
            <rFont val="Tahoma"/>
            <family val="2"/>
          </rPr>
          <t xml:space="preserve">
Visibility High           10
Visibility Low            1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Consequence of Failure</t>
        </r>
        <r>
          <rPr>
            <sz val="9"/>
            <color indexed="81"/>
            <rFont val="Tahoma"/>
            <family val="2"/>
          </rPr>
          <t xml:space="preserve">
High Consequence   10
No Consequence     1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 xml:space="preserve">Total
</t>
        </r>
        <r>
          <rPr>
            <sz val="9"/>
            <color indexed="81"/>
            <rFont val="Tahoma"/>
            <family val="2"/>
          </rPr>
          <t xml:space="preserve">Summary of previous row entries.
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VPAT Status:</t>
        </r>
        <r>
          <rPr>
            <sz val="9"/>
            <color indexed="81"/>
            <rFont val="Tahoma"/>
            <family val="2"/>
          </rPr>
          <t xml:space="preserve">
1.6   NO VPAT
1.5   Non-Compliant Text Readers
1.4   Non-Compliant Auditoraly and Visually Impaired
1.3   Non-Compliant Visually Impaired
1.2   Non-Compliiant Keyboard  Only
1.1   Non-Compliiant Audio Only 
1.0   100% Compliant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 xml:space="preserve">Expectation for Disabled Client
</t>
        </r>
        <r>
          <rPr>
            <sz val="9"/>
            <color indexed="81"/>
            <rFont val="Tahoma"/>
            <family val="2"/>
          </rPr>
          <t xml:space="preserve">
1.6 Disabled Must Use
1.4 Normal Expectation
1.2 Low Expectation
1.0 Disabled Will Not Use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 xml:space="preserve">Contract Clause
</t>
        </r>
        <r>
          <rPr>
            <sz val="9"/>
            <color indexed="81"/>
            <rFont val="Tahoma"/>
            <family val="2"/>
          </rPr>
          <t xml:space="preserve">1.9 NO Clause
1.0 Yes Clause
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Grand Total: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multiplied by </t>
        </r>
        <r>
          <rPr>
            <b/>
            <sz val="9"/>
            <color indexed="81"/>
            <rFont val="Tahoma"/>
            <family val="2"/>
          </rPr>
          <t>Vats Status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Desire to Comply, Expectation, &amp; Accessibility Clause</t>
        </r>
      </text>
    </comment>
  </commentList>
</comments>
</file>

<file path=xl/sharedStrings.xml><?xml version="1.0" encoding="utf-8"?>
<sst xmlns="http://schemas.openxmlformats.org/spreadsheetml/2006/main" count="287" uniqueCount="186">
  <si>
    <t>ADA Risk Assessment Texas State University Websites</t>
  </si>
  <si>
    <t>Website</t>
  </si>
  <si>
    <r>
      <t>Who's at Risk -</t>
    </r>
    <r>
      <rPr>
        <sz val="11"/>
        <rFont val="Calibri"/>
        <family val="2"/>
        <scheme val="minor"/>
      </rPr>
      <t xml:space="preserve"> Mark all that apply.</t>
    </r>
  </si>
  <si>
    <t xml:space="preserve"> Total Number of Uses Annually</t>
  </si>
  <si>
    <t>Academic / Operations</t>
  </si>
  <si>
    <t>Visibility Internal</t>
  </si>
  <si>
    <t>Visibility External</t>
  </si>
  <si>
    <t>Consequence of Failure</t>
  </si>
  <si>
    <t>Total</t>
  </si>
  <si>
    <t>Expectation For Disabled Client</t>
  </si>
  <si>
    <r>
      <t>SortSite Count of Errors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(Continue Research at Renewal)</t>
    </r>
  </si>
  <si>
    <t>Grand Total</t>
  </si>
  <si>
    <t>URL</t>
  </si>
  <si>
    <t>Customer  / Vendor</t>
  </si>
  <si>
    <t>Prospects</t>
  </si>
  <si>
    <t xml:space="preserve">Public </t>
  </si>
  <si>
    <t>Staff</t>
  </si>
  <si>
    <t>Faculty / Senate</t>
  </si>
  <si>
    <t>Sr Admin / TSUS</t>
  </si>
  <si>
    <t>Parents</t>
  </si>
  <si>
    <t>Student</t>
  </si>
  <si>
    <t>Page Views</t>
  </si>
  <si>
    <t>U Logic for Expectation for Disabled Client</t>
  </si>
  <si>
    <r>
      <rPr>
        <b/>
        <sz val="14"/>
        <color theme="5" tint="-0.499984740745262"/>
        <rFont val="Calibri"/>
        <family val="2"/>
        <scheme val="minor"/>
      </rPr>
      <t>V</t>
    </r>
    <r>
      <rPr>
        <b/>
        <sz val="11"/>
        <color theme="5" tint="-0.499984740745262"/>
        <rFont val="Calibri"/>
        <family val="2"/>
        <scheme val="minor"/>
      </rPr>
      <t xml:space="preserve"> Logic for SortSite Errors</t>
    </r>
  </si>
  <si>
    <t>Scoring Rubric</t>
  </si>
  <si>
    <t>1-10</t>
  </si>
  <si>
    <t>Scale 1.6</t>
  </si>
  <si>
    <t xml:space="preserve">                       </t>
  </si>
  <si>
    <t>Comments</t>
  </si>
  <si>
    <t xml:space="preserve">No. </t>
  </si>
  <si>
    <t>ADA Risk Assessment Texas State University Software</t>
  </si>
  <si>
    <t>Software Package</t>
  </si>
  <si>
    <t>VPAT  Status</t>
  </si>
  <si>
    <t>Demonstrated Desire to Increase Compliance</t>
  </si>
  <si>
    <t xml:space="preserve"> Most Rescent Contract Has Accessibility Clause (Research at Renewal)</t>
  </si>
  <si>
    <t>S Logic for VPAT Status</t>
  </si>
  <si>
    <r>
      <rPr>
        <sz val="14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 Logic For Desire to Increase Compliance</t>
    </r>
  </si>
  <si>
    <r>
      <rPr>
        <b/>
        <sz val="14"/>
        <rFont val="Calibri"/>
        <family val="2"/>
        <scheme val="minor"/>
      </rPr>
      <t>V</t>
    </r>
    <r>
      <rPr>
        <b/>
        <sz val="11"/>
        <rFont val="Calibri"/>
        <family val="2"/>
        <scheme val="minor"/>
      </rPr>
      <t xml:space="preserve"> Logic for Most Rescent Contract w/ Access Clause</t>
    </r>
  </si>
  <si>
    <t>Scale 1.7</t>
  </si>
  <si>
    <t>Scale 1.9</t>
  </si>
  <si>
    <t>URL:</t>
  </si>
  <si>
    <t>txstate.edu</t>
  </si>
  <si>
    <t>/main2015/</t>
  </si>
  <si>
    <t>53/2680</t>
  </si>
  <si>
    <t>library.txstate.edu</t>
  </si>
  <si>
    <t>/alkek-library/</t>
  </si>
  <si>
    <t>33/256</t>
  </si>
  <si>
    <t>old homepage, decomissioned when new version launched</t>
  </si>
  <si>
    <t>/center-for-multicultural-and-gender-studies/</t>
  </si>
  <si>
    <t>54/1037</t>
  </si>
  <si>
    <t>http://www.sbs.txstate.edu/</t>
  </si>
  <si>
    <t>/financial-aid-office/</t>
  </si>
  <si>
    <t>25/507</t>
  </si>
  <si>
    <t>http://www.vpit.txstate.edu/</t>
  </si>
  <si>
    <t>/student-business-services/</t>
  </si>
  <si>
    <t>15/70</t>
  </si>
  <si>
    <t>http://www.avpas.txstate.edu/</t>
  </si>
  <si>
    <t>/division-of-information-technology/</t>
  </si>
  <si>
    <t>16/37</t>
  </si>
  <si>
    <t>http://www.txstate.edu/tsusgencoun/</t>
  </si>
  <si>
    <t>/main2012/</t>
  </si>
  <si>
    <t>NA</t>
  </si>
  <si>
    <t>http://www.finaid.txstate.edu/</t>
  </si>
  <si>
    <t>/registrars-office/</t>
  </si>
  <si>
    <t>18//554</t>
  </si>
  <si>
    <t>http://www.registrar.txstate.edu/</t>
  </si>
  <si>
    <t>/academic-services/</t>
  </si>
  <si>
    <t>12/47</t>
  </si>
  <si>
    <t>http://www.txstate.edu/audit_compliance/</t>
  </si>
  <si>
    <t>/technology-resources/</t>
  </si>
  <si>
    <t>26/1174</t>
  </si>
  <si>
    <t>http://www.president.txstate.edu/presidents-office/presidents-cabinet.html</t>
  </si>
  <si>
    <t>/presidents-cabinet/</t>
  </si>
  <si>
    <t>13/301</t>
  </si>
  <si>
    <t>http://www.catsweb.txstate.edu/</t>
  </si>
  <si>
    <t>/catsweb/</t>
  </si>
  <si>
    <t>10/162</t>
  </si>
  <si>
    <t>http://www.admissions.txstate.edu/</t>
  </si>
  <si>
    <t>/university-attorney/</t>
  </si>
  <si>
    <t>18/9060</t>
  </si>
  <si>
    <t>http://www.tr.txstate.edu/</t>
  </si>
  <si>
    <t>/audit-compliance/</t>
  </si>
  <si>
    <t>54/9125</t>
  </si>
  <si>
    <t>http://sfoundation.dos.txstate.edu/</t>
  </si>
  <si>
    <t>/residence-life/</t>
  </si>
  <si>
    <t>21/1094</t>
  </si>
  <si>
    <t>http://crimestoppers.police.txstate.edu</t>
  </si>
  <si>
    <t>/career-services/</t>
  </si>
  <si>
    <t>25/1071</t>
  </si>
  <si>
    <t>http://www.txstate.edu/news/</t>
  </si>
  <si>
    <t>/university-police/</t>
  </si>
  <si>
    <t>http://www.lbjsc.txstate.edu/ntso/</t>
  </si>
  <si>
    <t>/non-traditional-student-organization/</t>
  </si>
  <si>
    <t>12/119</t>
  </si>
  <si>
    <t>http://www.txstate.edu/cdgs/</t>
  </si>
  <si>
    <t>/office-of-undergraduate-admissions/</t>
  </si>
  <si>
    <t>22/3780</t>
  </si>
  <si>
    <t>http://www.reslife.txstate.edu/</t>
  </si>
  <si>
    <t>/student-foundation/</t>
  </si>
  <si>
    <t>18/3145</t>
  </si>
  <si>
    <t>http://www.emergencyinfo.txstate.edu/</t>
  </si>
  <si>
    <t>/emergency-response/</t>
  </si>
  <si>
    <t>http://events.txstate.edu/</t>
  </si>
  <si>
    <t>/university-news/</t>
  </si>
  <si>
    <t>52/10217</t>
  </si>
  <si>
    <t>http://www.careerservices.txstate.edu/</t>
  </si>
  <si>
    <t>/round-rock-higher-education-center/</t>
  </si>
  <si>
    <t>19/1109</t>
  </si>
  <si>
    <t>http://www.police.txstate.edu/</t>
  </si>
  <si>
    <t>/university-planning-and-assessment/</t>
  </si>
  <si>
    <t>15/314</t>
  </si>
  <si>
    <t>http://www.txstate.edu/gao/</t>
  </si>
  <si>
    <t>/university-events-calendar/</t>
  </si>
  <si>
    <t>2/855</t>
  </si>
  <si>
    <t>http://hb2504.txstate.edu/</t>
  </si>
  <si>
    <t>/president/</t>
  </si>
  <si>
    <t>13/302</t>
  </si>
  <si>
    <t>http://www.president.txstate.edu/presidents-office.html</t>
  </si>
  <si>
    <t>/cancer-awareness/</t>
  </si>
  <si>
    <t>20/310</t>
  </si>
  <si>
    <t>http://www.txstate.edu/gao/reporting/</t>
  </si>
  <si>
    <t>/crime-stoppers/</t>
  </si>
  <si>
    <t>http://www.upa.txstate.edu/</t>
  </si>
  <si>
    <t>/financial-services-office/</t>
  </si>
  <si>
    <t>28/1982</t>
  </si>
  <si>
    <t>http://universityplan.avpie.txstate.edu/</t>
  </si>
  <si>
    <t>/sss/</t>
  </si>
  <si>
    <t>27/1765</t>
  </si>
  <si>
    <t>http://www.fss.txstate.edu/FinancialServices/</t>
  </si>
  <si>
    <t>/hb2504/</t>
  </si>
  <si>
    <t>8/101</t>
  </si>
  <si>
    <t>http://www.avpaa.txstate.edu/</t>
  </si>
  <si>
    <t>/provost-vpaa/</t>
  </si>
  <si>
    <t>11/1303</t>
  </si>
  <si>
    <t>http://www.provost.txstate.edu/</t>
  </si>
  <si>
    <t>/general-accounting-office/</t>
  </si>
  <si>
    <t>54/8448</t>
  </si>
  <si>
    <t>http://www.rrc.txstate.edu/</t>
  </si>
  <si>
    <t>/texas-state-strategic-plan/</t>
  </si>
  <si>
    <t>9/198</t>
  </si>
  <si>
    <t>http://www.sdi.txstate.edu/sss/</t>
  </si>
  <si>
    <t>/avpaa/</t>
  </si>
  <si>
    <t>9/127</t>
  </si>
  <si>
    <t>http://txstatecamco.hr.txstate.edu/</t>
  </si>
  <si>
    <t>/financial-reporting/</t>
  </si>
  <si>
    <t>154/8447</t>
  </si>
  <si>
    <t>http://www.txstate.edu/gpp/</t>
  </si>
  <si>
    <t>/residence-hall-association/</t>
  </si>
  <si>
    <t>15/213</t>
  </si>
  <si>
    <t>http://www.gradcollege.txstate.edu/</t>
  </si>
  <si>
    <t>/government-partnerships-program/</t>
  </si>
  <si>
    <t>54/8557</t>
  </si>
  <si>
    <t>http://www.txstate.edu/commencement/</t>
  </si>
  <si>
    <t>/graduate-college/</t>
  </si>
  <si>
    <t>http://rha.reslife.txstate.edu/</t>
  </si>
  <si>
    <t>/commencement/</t>
  </si>
  <si>
    <t>http://performingartscenter.finearts.txstate.edu/</t>
  </si>
  <si>
    <t>/performing-arts-center/</t>
  </si>
  <si>
    <t>GATO</t>
  </si>
  <si>
    <t>University Events Calendar</t>
  </si>
  <si>
    <t>TRACS</t>
  </si>
  <si>
    <t>BobcatMail (Exchange OWA)</t>
  </si>
  <si>
    <t>WP Personal Web Pages</t>
  </si>
  <si>
    <t>Literature Online (ProQuest)</t>
  </si>
  <si>
    <t>Gale Student Resource Center</t>
  </si>
  <si>
    <t>Self Service Banner (SSB)</t>
  </si>
  <si>
    <t>3.6 million sessions in 2015; product due to EOL, no improvements expected</t>
  </si>
  <si>
    <t>Turning Technologies (Clickers)</t>
  </si>
  <si>
    <t>American Chemical Society Journals</t>
  </si>
  <si>
    <t>Gale Books and Authors</t>
  </si>
  <si>
    <t>Project MUSE</t>
  </si>
  <si>
    <t>TK20</t>
  </si>
  <si>
    <t>SpringerLink journals and ebooks</t>
  </si>
  <si>
    <t>Guest Wireless Splash Webpage (Non-Gato)</t>
  </si>
  <si>
    <t>SortSite Review Needed</t>
  </si>
  <si>
    <t>Microsoft Windows 7 Enterprise (OS)</t>
  </si>
  <si>
    <t>Microsoft Windows 10 Enterprise (OS)</t>
  </si>
  <si>
    <t>TechSmith Relay</t>
  </si>
  <si>
    <t>Microsoft Office 2013 (Windows)</t>
  </si>
  <si>
    <t>Have Word, PowerPoint, Publisher, OneNote, Outlook, Excel, Access</t>
  </si>
  <si>
    <t>Microsoft Office 2016 (Windows)</t>
  </si>
  <si>
    <t>Have Word, Excel, Access, PowerPoint, Outlook, OneNote. Waiting for Publisher.</t>
  </si>
  <si>
    <t>Answers @ Texas State (RightAnswers)</t>
  </si>
  <si>
    <t>DegreeWorks</t>
  </si>
  <si>
    <t>1</t>
  </si>
  <si>
    <t>Office 365 Apps / Web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</si>
</sst>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26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sz val="2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48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theme="7" tint="-0.499984740745262"/>
      </right>
      <top style="medium">
        <color theme="5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5" tint="-0.499984740745262"/>
      </top>
      <bottom style="thin">
        <color theme="7" tint="-0.499984740745262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 style="medium">
        <color auto="1"/>
      </left>
      <right/>
      <top style="thin">
        <color auto="1"/>
      </top>
      <bottom style="thick">
        <color rgb="FFC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C00000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 style="thin">
        <color auto="1"/>
      </top>
      <bottom style="thick">
        <color rgb="FFC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rgb="FFC00000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rgb="FFC00000"/>
      </bottom>
      <diagonal/>
    </border>
    <border>
      <left style="thick">
        <color auto="1"/>
      </left>
      <right style="thick">
        <color auto="1"/>
      </right>
      <top/>
      <bottom style="thick">
        <color rgb="FFC00000"/>
      </bottom>
      <diagonal/>
    </border>
    <border>
      <left style="thick">
        <color auto="1"/>
      </left>
      <right/>
      <top style="thin">
        <color auto="1"/>
      </top>
      <bottom style="thick">
        <color rgb="FFC00000"/>
      </bottom>
      <diagonal/>
    </border>
    <border>
      <left style="medium">
        <color auto="1"/>
      </left>
      <right style="medium">
        <color auto="1"/>
      </right>
      <top/>
      <bottom style="thick">
        <color rgb="FFC00000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ck">
        <color rgb="FFC0000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ck">
        <color rgb="FFC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ck">
        <color auto="1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8" xfId="0" applyFont="1" applyFill="1" applyBorder="1" applyAlignment="1">
      <alignment textRotation="180"/>
    </xf>
    <xf numFmtId="0" fontId="3" fillId="0" borderId="9" xfId="0" applyFont="1" applyFill="1" applyBorder="1" applyAlignment="1">
      <alignment horizontal="center" textRotation="180"/>
    </xf>
    <xf numFmtId="0" fontId="3" fillId="0" borderId="6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/>
    </xf>
    <xf numFmtId="3" fontId="5" fillId="0" borderId="14" xfId="0" applyNumberFormat="1" applyFont="1" applyFill="1" applyBorder="1" applyAlignment="1">
      <alignment horizontal="center" textRotation="180"/>
    </xf>
    <xf numFmtId="0" fontId="8" fillId="2" borderId="15" xfId="0" applyFont="1" applyFill="1" applyBorder="1" applyAlignment="1">
      <alignment textRotation="180" wrapText="1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" fontId="10" fillId="0" borderId="3" xfId="0" quotePrefix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textRotation="180"/>
    </xf>
    <xf numFmtId="0" fontId="11" fillId="0" borderId="3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right"/>
    </xf>
    <xf numFmtId="1" fontId="13" fillId="0" borderId="4" xfId="0" applyNumberFormat="1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12" fillId="2" borderId="17" xfId="0" applyFont="1" applyFill="1" applyBorder="1"/>
    <xf numFmtId="0" fontId="12" fillId="2" borderId="18" xfId="0" applyFont="1" applyFill="1" applyBorder="1"/>
    <xf numFmtId="0" fontId="1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3" fillId="0" borderId="1" xfId="0" applyFont="1" applyFill="1" applyBorder="1" applyAlignment="1">
      <alignment textRotation="180"/>
    </xf>
    <xf numFmtId="0" fontId="3" fillId="0" borderId="2" xfId="0" applyFont="1" applyFill="1" applyBorder="1" applyAlignment="1">
      <alignment horizontal="center" textRotation="180"/>
    </xf>
    <xf numFmtId="0" fontId="3" fillId="0" borderId="3" xfId="0" applyFont="1" applyFill="1" applyBorder="1" applyAlignment="1">
      <alignment horizontal="center" textRotation="180"/>
    </xf>
    <xf numFmtId="0" fontId="3" fillId="0" borderId="4" xfId="0" applyFont="1" applyFill="1" applyBorder="1" applyAlignment="1">
      <alignment horizontal="center" textRotation="180"/>
    </xf>
    <xf numFmtId="0" fontId="10" fillId="0" borderId="0" xfId="0" applyFont="1"/>
    <xf numFmtId="0" fontId="3" fillId="0" borderId="15" xfId="0" applyFont="1" applyFill="1" applyBorder="1" applyAlignment="1">
      <alignment textRotation="180"/>
    </xf>
    <xf numFmtId="0" fontId="3" fillId="2" borderId="15" xfId="0" applyFont="1" applyFill="1" applyBorder="1" applyAlignment="1">
      <alignment textRotation="180" wrapText="1"/>
    </xf>
    <xf numFmtId="0" fontId="1" fillId="0" borderId="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0" fillId="0" borderId="24" xfId="0" quotePrefix="1" applyNumberFormat="1" applyFont="1" applyFill="1" applyBorder="1" applyAlignment="1">
      <alignment horizontal="center"/>
    </xf>
    <xf numFmtId="16" fontId="11" fillId="0" borderId="1" xfId="0" quotePrefix="1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1" fillId="0" borderId="26" xfId="0" applyFont="1" applyFill="1" applyBorder="1"/>
    <xf numFmtId="0" fontId="1" fillId="0" borderId="15" xfId="0" applyFont="1" applyFill="1" applyBorder="1"/>
    <xf numFmtId="0" fontId="21" fillId="0" borderId="0" xfId="0" applyFont="1" applyFill="1"/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/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64" fontId="1" fillId="0" borderId="23" xfId="0" applyNumberFormat="1" applyFont="1" applyFill="1" applyBorder="1"/>
    <xf numFmtId="2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/>
    <xf numFmtId="0" fontId="1" fillId="0" borderId="32" xfId="0" quotePrefix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12" fillId="2" borderId="33" xfId="0" applyFont="1" applyFill="1" applyBorder="1"/>
    <xf numFmtId="0" fontId="12" fillId="2" borderId="34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40" xfId="0" applyFont="1" applyFill="1" applyBorder="1"/>
    <xf numFmtId="0" fontId="1" fillId="0" borderId="41" xfId="0" applyFont="1" applyFill="1" applyBorder="1"/>
    <xf numFmtId="164" fontId="1" fillId="0" borderId="41" xfId="0" applyNumberFormat="1" applyFont="1" applyFill="1" applyBorder="1"/>
    <xf numFmtId="2" fontId="1" fillId="0" borderId="41" xfId="0" applyNumberFormat="1" applyFont="1" applyFill="1" applyBorder="1" applyAlignment="1">
      <alignment horizontal="right"/>
    </xf>
    <xf numFmtId="1" fontId="1" fillId="0" borderId="41" xfId="0" applyNumberFormat="1" applyFont="1" applyFill="1" applyBorder="1"/>
    <xf numFmtId="0" fontId="1" fillId="0" borderId="0" xfId="0" quotePrefix="1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1" fillId="0" borderId="44" xfId="0" applyFont="1" applyFill="1" applyBorder="1"/>
    <xf numFmtId="0" fontId="1" fillId="0" borderId="45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0" fontId="1" fillId="0" borderId="48" xfId="0" applyFont="1" applyFill="1" applyBorder="1"/>
    <xf numFmtId="0" fontId="1" fillId="0" borderId="49" xfId="0" applyFont="1" applyFill="1" applyBorder="1"/>
    <xf numFmtId="0" fontId="1" fillId="0" borderId="50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23" fillId="0" borderId="0" xfId="0" applyFont="1"/>
    <xf numFmtId="0" fontId="1" fillId="0" borderId="50" xfId="0" quotePrefix="1" applyFont="1" applyFill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41" xfId="0" applyFont="1" applyBorder="1"/>
    <xf numFmtId="164" fontId="1" fillId="0" borderId="41" xfId="0" applyNumberFormat="1" applyFont="1" applyBorder="1"/>
    <xf numFmtId="2" fontId="1" fillId="0" borderId="41" xfId="0" applyNumberFormat="1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51" xfId="0" applyFont="1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22" xfId="0" applyFont="1" applyFill="1" applyBorder="1"/>
    <xf numFmtId="2" fontId="1" fillId="0" borderId="22" xfId="0" applyNumberFormat="1" applyFont="1" applyFill="1" applyBorder="1" applyAlignment="1">
      <alignment horizontal="right"/>
    </xf>
    <xf numFmtId="0" fontId="1" fillId="0" borderId="57" xfId="0" quotePrefix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right"/>
    </xf>
    <xf numFmtId="0" fontId="22" fillId="0" borderId="35" xfId="0" applyFont="1" applyFill="1" applyBorder="1"/>
    <xf numFmtId="0" fontId="22" fillId="0" borderId="36" xfId="0" applyFont="1" applyFill="1" applyBorder="1"/>
    <xf numFmtId="0" fontId="22" fillId="0" borderId="37" xfId="0" applyFont="1" applyFill="1" applyBorder="1"/>
    <xf numFmtId="0" fontId="22" fillId="0" borderId="38" xfId="0" applyFont="1" applyFill="1" applyBorder="1"/>
    <xf numFmtId="0" fontId="22" fillId="0" borderId="39" xfId="0" applyFont="1" applyFill="1" applyBorder="1"/>
    <xf numFmtId="0" fontId="22" fillId="0" borderId="40" xfId="0" applyFont="1" applyFill="1" applyBorder="1"/>
    <xf numFmtId="0" fontId="22" fillId="0" borderId="41" xfId="0" applyFont="1" applyFill="1" applyBorder="1"/>
    <xf numFmtId="2" fontId="22" fillId="0" borderId="41" xfId="0" applyNumberFormat="1" applyFont="1" applyFill="1" applyBorder="1" applyAlignment="1">
      <alignment horizontal="right"/>
    </xf>
    <xf numFmtId="1" fontId="22" fillId="0" borderId="41" xfId="0" applyNumberFormat="1" applyFont="1" applyFill="1" applyBorder="1"/>
    <xf numFmtId="0" fontId="22" fillId="0" borderId="58" xfId="0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right"/>
    </xf>
    <xf numFmtId="0" fontId="22" fillId="0" borderId="42" xfId="0" applyFont="1" applyFill="1" applyBorder="1" applyAlignment="1">
      <alignment horizontal="right"/>
    </xf>
    <xf numFmtId="0" fontId="22" fillId="0" borderId="43" xfId="0" applyFont="1" applyFill="1" applyBorder="1" applyAlignment="1">
      <alignment horizontal="right"/>
    </xf>
    <xf numFmtId="1" fontId="1" fillId="0" borderId="13" xfId="0" applyNumberFormat="1" applyFont="1" applyFill="1" applyBorder="1"/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/>
    <xf numFmtId="0" fontId="1" fillId="0" borderId="58" xfId="0" quotePrefix="1" applyFont="1" applyFill="1" applyBorder="1" applyAlignment="1">
      <alignment horizontal="center"/>
    </xf>
    <xf numFmtId="0" fontId="1" fillId="0" borderId="59" xfId="0" applyFont="1" applyFill="1" applyBorder="1"/>
    <xf numFmtId="2" fontId="1" fillId="0" borderId="59" xfId="0" applyNumberFormat="1" applyFont="1" applyFill="1" applyBorder="1" applyAlignment="1">
      <alignment horizontal="right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24" fillId="0" borderId="0" xfId="1" applyFill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22" xfId="0" applyFont="1" applyBorder="1"/>
    <xf numFmtId="164" fontId="1" fillId="0" borderId="22" xfId="0" applyNumberFormat="1" applyFont="1" applyBorder="1"/>
    <xf numFmtId="2" fontId="1" fillId="0" borderId="22" xfId="0" applyNumberFormat="1" applyFont="1" applyBorder="1" applyAlignment="1">
      <alignment horizontal="right"/>
    </xf>
    <xf numFmtId="0" fontId="1" fillId="0" borderId="57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39" xfId="0" applyFont="1" applyBorder="1" applyAlignment="1"/>
    <xf numFmtId="1" fontId="1" fillId="0" borderId="41" xfId="0" applyNumberFormat="1" applyFont="1" applyBorder="1"/>
    <xf numFmtId="164" fontId="1" fillId="0" borderId="58" xfId="0" applyNumberFormat="1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" fillId="0" borderId="55" xfId="0" applyFont="1" applyFill="1" applyBorder="1" applyAlignment="1"/>
    <xf numFmtId="164" fontId="1" fillId="0" borderId="60" xfId="0" applyNumberFormat="1" applyFont="1" applyFill="1" applyBorder="1" applyAlignment="1">
      <alignment horizontal="center"/>
    </xf>
    <xf numFmtId="164" fontId="1" fillId="0" borderId="59" xfId="0" applyNumberFormat="1" applyFont="1" applyFill="1" applyBorder="1"/>
    <xf numFmtId="0" fontId="1" fillId="0" borderId="6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2" borderId="66" xfId="0" applyFont="1" applyFill="1" applyBorder="1"/>
    <xf numFmtId="0" fontId="1" fillId="0" borderId="67" xfId="0" applyFont="1" applyBorder="1"/>
    <xf numFmtId="0" fontId="1" fillId="0" borderId="68" xfId="0" applyFont="1" applyBorder="1"/>
    <xf numFmtId="164" fontId="1" fillId="0" borderId="68" xfId="0" applyNumberFormat="1" applyFont="1" applyBorder="1"/>
    <xf numFmtId="2" fontId="1" fillId="0" borderId="68" xfId="0" applyNumberFormat="1" applyFont="1" applyBorder="1" applyAlignment="1">
      <alignment horizontal="right"/>
    </xf>
    <xf numFmtId="0" fontId="1" fillId="0" borderId="69" xfId="0" applyFont="1" applyBorder="1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40" xfId="0" applyFont="1" applyBorder="1" applyAlignment="1"/>
    <xf numFmtId="0" fontId="1" fillId="0" borderId="13" xfId="0" applyFont="1" applyBorder="1"/>
    <xf numFmtId="2" fontId="1" fillId="0" borderId="13" xfId="0" applyNumberFormat="1" applyFont="1" applyBorder="1" applyAlignment="1">
      <alignment horizontal="right"/>
    </xf>
    <xf numFmtId="164" fontId="1" fillId="0" borderId="58" xfId="0" quotePrefix="1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74" xfId="0" applyFont="1" applyFill="1" applyBorder="1"/>
    <xf numFmtId="0" fontId="1" fillId="0" borderId="75" xfId="0" applyFont="1" applyFill="1" applyBorder="1"/>
    <xf numFmtId="3" fontId="1" fillId="0" borderId="40" xfId="0" applyNumberFormat="1" applyFont="1" applyFill="1" applyBorder="1" applyAlignment="1">
      <alignment horizontal="right"/>
    </xf>
    <xf numFmtId="0" fontId="1" fillId="0" borderId="76" xfId="0" applyFont="1" applyFill="1" applyBorder="1"/>
    <xf numFmtId="0" fontId="1" fillId="0" borderId="77" xfId="0" applyFont="1" applyFill="1" applyBorder="1"/>
    <xf numFmtId="0" fontId="1" fillId="0" borderId="57" xfId="0" applyFont="1" applyFill="1" applyBorder="1" applyAlignment="1">
      <alignment horizontal="center"/>
    </xf>
    <xf numFmtId="0" fontId="1" fillId="0" borderId="78" xfId="0" applyFont="1" applyFill="1" applyBorder="1"/>
    <xf numFmtId="164" fontId="1" fillId="0" borderId="44" xfId="0" applyNumberFormat="1" applyFont="1" applyFill="1" applyBorder="1"/>
    <xf numFmtId="0" fontId="1" fillId="0" borderId="79" xfId="0" applyFont="1" applyFill="1" applyBorder="1"/>
    <xf numFmtId="0" fontId="1" fillId="0" borderId="79" xfId="0" applyFont="1" applyFill="1" applyBorder="1" applyAlignment="1">
      <alignment horizontal="left"/>
    </xf>
    <xf numFmtId="0" fontId="1" fillId="0" borderId="80" xfId="0" applyFont="1" applyFill="1" applyBorder="1"/>
    <xf numFmtId="0" fontId="1" fillId="0" borderId="81" xfId="0" applyFont="1" applyFill="1" applyBorder="1"/>
    <xf numFmtId="0" fontId="1" fillId="0" borderId="82" xfId="0" applyFont="1" applyFill="1" applyBorder="1"/>
    <xf numFmtId="0" fontId="1" fillId="0" borderId="83" xfId="0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2" fontId="1" fillId="0" borderId="87" xfId="0" applyNumberFormat="1" applyFont="1" applyFill="1" applyBorder="1" applyAlignment="1">
      <alignment horizontal="right"/>
    </xf>
    <xf numFmtId="1" fontId="1" fillId="0" borderId="88" xfId="0" applyNumberFormat="1" applyFont="1" applyFill="1" applyBorder="1"/>
    <xf numFmtId="0" fontId="1" fillId="0" borderId="89" xfId="0" applyFont="1" applyFill="1" applyBorder="1" applyAlignment="1">
      <alignment horizontal="center"/>
    </xf>
    <xf numFmtId="3" fontId="1" fillId="0" borderId="90" xfId="0" applyNumberFormat="1" applyFont="1" applyFill="1" applyBorder="1" applyAlignment="1">
      <alignment horizontal="right"/>
    </xf>
    <xf numFmtId="0" fontId="1" fillId="0" borderId="91" xfId="0" applyFont="1" applyFill="1" applyBorder="1" applyAlignment="1">
      <alignment horizontal="right"/>
    </xf>
    <xf numFmtId="0" fontId="1" fillId="0" borderId="92" xfId="0" applyFont="1" applyFill="1" applyBorder="1" applyAlignment="1">
      <alignment horizontal="right"/>
    </xf>
    <xf numFmtId="0" fontId="1" fillId="0" borderId="93" xfId="0" applyFont="1" applyFill="1" applyBorder="1"/>
    <xf numFmtId="0" fontId="1" fillId="0" borderId="94" xfId="0" applyFont="1" applyFill="1" applyBorder="1"/>
    <xf numFmtId="0" fontId="1" fillId="0" borderId="95" xfId="0" applyFont="1" applyFill="1" applyBorder="1"/>
    <xf numFmtId="0" fontId="1" fillId="0" borderId="96" xfId="0" applyFont="1" applyFill="1" applyBorder="1"/>
    <xf numFmtId="0" fontId="1" fillId="0" borderId="97" xfId="0" applyFont="1" applyFill="1" applyBorder="1" applyAlignment="1">
      <alignment horizontal="right"/>
    </xf>
    <xf numFmtId="0" fontId="1" fillId="0" borderId="98" xfId="0" applyFont="1" applyFill="1" applyBorder="1" applyAlignment="1">
      <alignment horizontal="right"/>
    </xf>
    <xf numFmtId="0" fontId="1" fillId="0" borderId="99" xfId="0" applyFont="1" applyFill="1" applyBorder="1" applyAlignment="1">
      <alignment horizontal="left"/>
    </xf>
    <xf numFmtId="0" fontId="1" fillId="0" borderId="99" xfId="0" applyFont="1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textRotation="180" wrapText="1"/>
    </xf>
    <xf numFmtId="0" fontId="12" fillId="2" borderId="15" xfId="0" applyFont="1" applyFill="1" applyBorder="1"/>
    <xf numFmtId="1" fontId="13" fillId="0" borderId="1" xfId="0" applyNumberFormat="1" applyFont="1" applyFill="1" applyBorder="1" applyAlignment="1">
      <alignment horizontal="left" vertical="top"/>
    </xf>
    <xf numFmtId="3" fontId="3" fillId="0" borderId="100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0" borderId="101" xfId="0" applyFont="1" applyFill="1" applyBorder="1"/>
    <xf numFmtId="0" fontId="1" fillId="4" borderId="41" xfId="0" applyFont="1" applyFill="1" applyBorder="1"/>
    <xf numFmtId="164" fontId="1" fillId="3" borderId="41" xfId="0" applyNumberFormat="1" applyFont="1" applyFill="1" applyBorder="1"/>
    <xf numFmtId="1" fontId="1" fillId="5" borderId="19" xfId="0" applyNumberFormat="1" applyFont="1" applyFill="1" applyBorder="1"/>
    <xf numFmtId="0" fontId="10" fillId="0" borderId="102" xfId="0" applyFont="1" applyFill="1" applyBorder="1" applyAlignment="1">
      <alignment wrapText="1"/>
    </xf>
    <xf numFmtId="0" fontId="1" fillId="0" borderId="103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1" fontId="1" fillId="5" borderId="41" xfId="0" applyNumberFormat="1" applyFont="1" applyFill="1" applyBorder="1"/>
    <xf numFmtId="0" fontId="10" fillId="0" borderId="59" xfId="0" applyFont="1" applyFill="1" applyBorder="1" applyAlignment="1">
      <alignment wrapText="1"/>
    </xf>
    <xf numFmtId="0" fontId="1" fillId="0" borderId="104" xfId="0" applyFont="1" applyFill="1" applyBorder="1" applyAlignment="1">
      <alignment horizontal="right"/>
    </xf>
    <xf numFmtId="0" fontId="1" fillId="0" borderId="105" xfId="0" applyFont="1" applyFill="1" applyBorder="1"/>
    <xf numFmtId="0" fontId="1" fillId="6" borderId="20" xfId="0" applyFont="1" applyFill="1" applyBorder="1" applyAlignment="1">
      <alignment horizontal="left"/>
    </xf>
    <xf numFmtId="0" fontId="1" fillId="0" borderId="106" xfId="0" applyFont="1" applyFill="1" applyBorder="1"/>
    <xf numFmtId="0" fontId="1" fillId="4" borderId="22" xfId="0" applyFont="1" applyFill="1" applyBorder="1"/>
    <xf numFmtId="164" fontId="1" fillId="0" borderId="22" xfId="0" applyNumberFormat="1" applyFont="1" applyFill="1" applyBorder="1"/>
    <xf numFmtId="164" fontId="1" fillId="3" borderId="22" xfId="0" applyNumberFormat="1" applyFont="1" applyFill="1" applyBorder="1"/>
    <xf numFmtId="1" fontId="1" fillId="5" borderId="23" xfId="0" applyNumberFormat="1" applyFont="1" applyFill="1" applyBorder="1"/>
    <xf numFmtId="0" fontId="10" fillId="0" borderId="22" xfId="0" applyFont="1" applyFill="1" applyBorder="1" applyAlignment="1">
      <alignment wrapText="1"/>
    </xf>
    <xf numFmtId="0" fontId="1" fillId="0" borderId="107" xfId="0" applyFont="1" applyFill="1" applyBorder="1"/>
    <xf numFmtId="0" fontId="1" fillId="0" borderId="108" xfId="0" applyFont="1" applyFill="1" applyBorder="1"/>
    <xf numFmtId="0" fontId="1" fillId="0" borderId="109" xfId="0" applyFont="1" applyFill="1" applyBorder="1"/>
    <xf numFmtId="0" fontId="1" fillId="3" borderId="41" xfId="0" applyFont="1" applyFill="1" applyBorder="1"/>
    <xf numFmtId="0" fontId="1" fillId="0" borderId="110" xfId="0" applyFont="1" applyFill="1" applyBorder="1"/>
    <xf numFmtId="0" fontId="1" fillId="3" borderId="22" xfId="0" applyFont="1" applyFill="1" applyBorder="1"/>
    <xf numFmtId="164" fontId="1" fillId="7" borderId="22" xfId="0" applyNumberFormat="1" applyFont="1" applyFill="1" applyBorder="1"/>
    <xf numFmtId="1" fontId="1" fillId="5" borderId="22" xfId="0" applyNumberFormat="1" applyFont="1" applyFill="1" applyBorder="1"/>
    <xf numFmtId="0" fontId="1" fillId="8" borderId="5" xfId="0" applyFont="1" applyFill="1" applyBorder="1" applyAlignment="1">
      <alignment horizontal="left"/>
    </xf>
    <xf numFmtId="164" fontId="1" fillId="7" borderId="41" xfId="0" applyNumberFormat="1" applyFont="1" applyFill="1" applyBorder="1"/>
    <xf numFmtId="0" fontId="1" fillId="8" borderId="11" xfId="0" applyFont="1" applyFill="1" applyBorder="1" applyAlignment="1">
      <alignment horizontal="left"/>
    </xf>
    <xf numFmtId="164" fontId="1" fillId="7" borderId="59" xfId="0" applyNumberFormat="1" applyFont="1" applyFill="1" applyBorder="1"/>
    <xf numFmtId="0" fontId="1" fillId="8" borderId="20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1" fontId="6" fillId="0" borderId="7" xfId="0" applyNumberFormat="1" applyFont="1" applyFill="1" applyBorder="1" applyAlignment="1">
      <alignment horizontal="left" textRotation="180" wrapText="1"/>
    </xf>
    <xf numFmtId="0" fontId="0" fillId="0" borderId="13" xfId="0" applyBorder="1" applyAlignment="1">
      <alignment horizontal="left" textRotation="180" wrapText="1"/>
    </xf>
    <xf numFmtId="0" fontId="2" fillId="0" borderId="0" xfId="0" applyFont="1" applyFill="1" applyAlignment="1"/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textRotation="180" wrapText="1"/>
    </xf>
    <xf numFmtId="0" fontId="3" fillId="0" borderId="11" xfId="0" applyFont="1" applyFill="1" applyBorder="1" applyAlignment="1">
      <alignment horizontal="center" textRotation="180" wrapText="1"/>
    </xf>
    <xf numFmtId="0" fontId="3" fillId="0" borderId="6" xfId="0" applyFont="1" applyFill="1" applyBorder="1" applyAlignment="1">
      <alignment horizontal="center" textRotation="180"/>
    </xf>
    <xf numFmtId="0" fontId="3" fillId="0" borderId="12" xfId="0" applyFont="1" applyFill="1" applyBorder="1" applyAlignment="1">
      <alignment horizontal="center" textRotation="180"/>
    </xf>
    <xf numFmtId="0" fontId="2" fillId="0" borderId="7" xfId="0" applyFont="1" applyFill="1" applyBorder="1" applyAlignment="1">
      <alignment horizontal="center" textRotation="180"/>
    </xf>
    <xf numFmtId="0" fontId="0" fillId="0" borderId="13" xfId="0" applyBorder="1" applyAlignment="1">
      <alignment horizontal="center" textRotation="180"/>
    </xf>
    <xf numFmtId="0" fontId="4" fillId="2" borderId="7" xfId="0" applyFont="1" applyFill="1" applyBorder="1" applyAlignment="1">
      <alignment horizontal="center" textRotation="180" wrapText="1"/>
    </xf>
    <xf numFmtId="0" fontId="1" fillId="2" borderId="13" xfId="0" applyFont="1" applyFill="1" applyBorder="1" applyAlignment="1">
      <alignment horizontal="center" textRotation="180" wrapText="1"/>
    </xf>
    <xf numFmtId="2" fontId="3" fillId="3" borderId="7" xfId="0" applyNumberFormat="1" applyFont="1" applyFill="1" applyBorder="1" applyAlignment="1">
      <alignment horizontal="right" vertical="top" textRotation="180" wrapText="1"/>
    </xf>
    <xf numFmtId="2" fontId="1" fillId="3" borderId="13" xfId="0" applyNumberFormat="1" applyFont="1" applyFill="1" applyBorder="1" applyAlignment="1">
      <alignment horizontal="right" vertical="top" textRotation="180" wrapText="1"/>
    </xf>
    <xf numFmtId="0" fontId="4" fillId="0" borderId="19" xfId="0" applyFont="1" applyFill="1" applyBorder="1" applyAlignment="1">
      <alignment horizontal="center" textRotation="180" wrapText="1"/>
    </xf>
    <xf numFmtId="0" fontId="4" fillId="0" borderId="22" xfId="0" applyFont="1" applyFill="1" applyBorder="1" applyAlignment="1">
      <alignment horizontal="center" textRotation="180" wrapText="1"/>
    </xf>
    <xf numFmtId="0" fontId="4" fillId="0" borderId="7" xfId="0" applyFont="1" applyFill="1" applyBorder="1" applyAlignment="1">
      <alignment horizontal="center" textRotation="180" wrapText="1"/>
    </xf>
    <xf numFmtId="0" fontId="1" fillId="0" borderId="23" xfId="0" applyFont="1" applyFill="1" applyBorder="1" applyAlignment="1">
      <alignment horizontal="center" textRotation="180" wrapText="1"/>
    </xf>
    <xf numFmtId="0" fontId="3" fillId="3" borderId="7" xfId="0" applyFont="1" applyFill="1" applyBorder="1" applyAlignment="1">
      <alignment horizontal="center" textRotation="180" wrapText="1"/>
    </xf>
    <xf numFmtId="0" fontId="1" fillId="3" borderId="23" xfId="0" applyFont="1" applyFill="1" applyBorder="1" applyAlignment="1">
      <alignment horizontal="center" textRotation="180" wrapText="1"/>
    </xf>
    <xf numFmtId="1" fontId="6" fillId="5" borderId="7" xfId="0" applyNumberFormat="1" applyFont="1" applyFill="1" applyBorder="1" applyAlignment="1">
      <alignment horizontal="center" textRotation="180" wrapText="1"/>
    </xf>
    <xf numFmtId="1" fontId="13" fillId="5" borderId="13" xfId="0" applyNumberFormat="1" applyFont="1" applyFill="1" applyBorder="1" applyAlignment="1">
      <alignment horizontal="center" textRotation="180" wrapText="1"/>
    </xf>
    <xf numFmtId="1" fontId="13" fillId="5" borderId="23" xfId="0" applyNumberFormat="1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3" fillId="0" borderId="20" xfId="0" applyFont="1" applyFill="1" applyBorder="1" applyAlignment="1">
      <alignment horizontal="center" textRotation="180" wrapText="1"/>
    </xf>
    <xf numFmtId="0" fontId="3" fillId="0" borderId="21" xfId="0" applyFont="1" applyFill="1" applyBorder="1" applyAlignment="1">
      <alignment horizontal="center" textRotation="180"/>
    </xf>
    <xf numFmtId="0" fontId="16" fillId="4" borderId="7" xfId="0" applyFont="1" applyFill="1" applyBorder="1" applyAlignment="1">
      <alignment horizontal="center" textRotation="180"/>
    </xf>
    <xf numFmtId="0" fontId="19" fillId="4" borderId="13" xfId="0" applyFont="1" applyFill="1" applyBorder="1" applyAlignment="1">
      <alignment horizontal="center" textRotation="180"/>
    </xf>
    <xf numFmtId="0" fontId="1" fillId="4" borderId="23" xfId="0" applyFont="1" applyFill="1" applyBorder="1" applyAlignment="1"/>
    <xf numFmtId="0" fontId="17" fillId="0" borderId="19" xfId="0" applyFont="1" applyFill="1" applyBorder="1" applyAlignment="1">
      <alignment horizontal="center" textRotation="180"/>
    </xf>
    <xf numFmtId="0" fontId="1" fillId="0" borderId="22" xfId="0" applyFont="1" applyFill="1" applyBorder="1" applyAlignment="1">
      <alignment horizontal="center" textRotation="180"/>
    </xf>
  </cellXfs>
  <cellStyles count="2">
    <cellStyle name="Hyperlink" xfId="1" builtinId="8"/>
    <cellStyle name="Normal" xfId="0" builtinId="0"/>
  </cellStyles>
  <dxfs count="13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rimestoppers.police.txstate.edu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zoomScaleNormal="100" workbookViewId="0">
      <selection activeCell="A7" sqref="A7"/>
    </sheetView>
  </sheetViews>
  <sheetFormatPr defaultRowHeight="15" x14ac:dyDescent="0.25"/>
  <cols>
    <col min="1" max="1" width="26.85546875" customWidth="1"/>
    <col min="3" max="3" width="27.5703125" customWidth="1"/>
    <col min="4" max="11" width="3.7109375" customWidth="1"/>
    <col min="12" max="20" width="5.7109375" customWidth="1"/>
    <col min="21" max="21" width="10.85546875" customWidth="1"/>
    <col min="22" max="24" width="6.425781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4"/>
      <c r="V1" s="5"/>
      <c r="W1" s="3"/>
      <c r="X1" s="1"/>
    </row>
    <row r="2" spans="1:24" ht="273.75" customHeight="1" x14ac:dyDescent="0.35">
      <c r="A2" s="1"/>
      <c r="B2" s="1"/>
      <c r="C2" s="1"/>
      <c r="D2" s="258" t="s">
        <v>0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3"/>
      <c r="U3" s="4"/>
      <c r="V3" s="5"/>
      <c r="W3" s="1"/>
      <c r="X3" s="1"/>
    </row>
    <row r="4" spans="1:24" ht="15.75" thickBot="1" x14ac:dyDescent="0.3">
      <c r="A4" s="6"/>
      <c r="B4" s="6"/>
      <c r="C4" s="7" t="s">
        <v>1</v>
      </c>
      <c r="D4" s="260" t="s">
        <v>2</v>
      </c>
      <c r="E4" s="261"/>
      <c r="F4" s="261"/>
      <c r="G4" s="261"/>
      <c r="H4" s="261"/>
      <c r="I4" s="261"/>
      <c r="J4" s="261"/>
      <c r="K4" s="262"/>
      <c r="L4" s="263" t="s">
        <v>3</v>
      </c>
      <c r="M4" s="265" t="s">
        <v>4</v>
      </c>
      <c r="N4" s="265" t="s">
        <v>5</v>
      </c>
      <c r="O4" s="265" t="s">
        <v>6</v>
      </c>
      <c r="P4" s="265" t="s">
        <v>7</v>
      </c>
      <c r="Q4" s="267" t="s">
        <v>8</v>
      </c>
      <c r="R4" s="269" t="s">
        <v>9</v>
      </c>
      <c r="S4" s="271" t="s">
        <v>10</v>
      </c>
      <c r="T4" s="256" t="s">
        <v>11</v>
      </c>
      <c r="U4" s="9"/>
      <c r="V4" s="10"/>
      <c r="W4" s="6"/>
      <c r="X4" s="6"/>
    </row>
    <row r="5" spans="1:24" ht="126" thickBot="1" x14ac:dyDescent="0.55000000000000004">
      <c r="A5" s="11" t="s">
        <v>12</v>
      </c>
      <c r="B5" s="9" t="s">
        <v>29</v>
      </c>
      <c r="C5" s="12"/>
      <c r="D5" s="13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264"/>
      <c r="M5" s="266"/>
      <c r="N5" s="266"/>
      <c r="O5" s="266"/>
      <c r="P5" s="266"/>
      <c r="Q5" s="268"/>
      <c r="R5" s="270"/>
      <c r="S5" s="272"/>
      <c r="T5" s="257"/>
      <c r="U5" s="9"/>
      <c r="V5" s="16" t="s">
        <v>21</v>
      </c>
      <c r="W5" s="218" t="s">
        <v>22</v>
      </c>
      <c r="X5" s="218" t="s">
        <v>23</v>
      </c>
    </row>
    <row r="6" spans="1:24" ht="27" thickBot="1" x14ac:dyDescent="0.3">
      <c r="A6" s="1"/>
      <c r="B6" s="1"/>
      <c r="C6" s="18" t="s">
        <v>24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8</v>
      </c>
      <c r="K6" s="19">
        <v>10</v>
      </c>
      <c r="L6" s="20" t="s">
        <v>25</v>
      </c>
      <c r="M6" s="20" t="s">
        <v>25</v>
      </c>
      <c r="N6" s="20" t="s">
        <v>25</v>
      </c>
      <c r="O6" s="20" t="s">
        <v>25</v>
      </c>
      <c r="P6" s="20" t="s">
        <v>25</v>
      </c>
      <c r="Q6" s="21"/>
      <c r="R6" s="22" t="s">
        <v>26</v>
      </c>
      <c r="S6" s="23" t="s">
        <v>27</v>
      </c>
      <c r="T6" s="220"/>
      <c r="U6" s="8" t="s">
        <v>28</v>
      </c>
      <c r="V6" s="221"/>
      <c r="W6" s="219" t="str">
        <f>IF(R6="NA","1",R6)</f>
        <v>Scale 1.6</v>
      </c>
      <c r="X6" s="219" t="str">
        <f>IF(ISBLANK(S9),"1",IF(S9="NA","1",S9))</f>
        <v>1</v>
      </c>
    </row>
  </sheetData>
  <mergeCells count="11">
    <mergeCell ref="T4:T5"/>
    <mergeCell ref="D2:X2"/>
    <mergeCell ref="D4:K4"/>
    <mergeCell ref="L4:L5"/>
    <mergeCell ref="M4:M5"/>
    <mergeCell ref="N4:N5"/>
    <mergeCell ref="O4:O5"/>
    <mergeCell ref="P4:P5"/>
    <mergeCell ref="Q4:Q5"/>
    <mergeCell ref="R4:R5"/>
    <mergeCell ref="S4:S5"/>
  </mergeCells>
  <pageMargins left="0.25" right="0.25" top="0.75" bottom="0.75" header="0.3" footer="0.3"/>
  <pageSetup scale="76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zoomScaleNormal="100" workbookViewId="0">
      <selection sqref="A1:XFD1"/>
    </sheetView>
  </sheetViews>
  <sheetFormatPr defaultRowHeight="15" x14ac:dyDescent="0.25"/>
  <cols>
    <col min="2" max="2" width="27.5703125" customWidth="1"/>
    <col min="3" max="9" width="3.7109375" customWidth="1"/>
    <col min="10" max="10" width="4.140625" customWidth="1"/>
    <col min="11" max="17" width="5.7109375" customWidth="1"/>
    <col min="22" max="22" width="18" customWidth="1"/>
  </cols>
  <sheetData>
    <row r="1" spans="1:26" s="283" customFormat="1" ht="234.75" customHeight="1" x14ac:dyDescent="0.25">
      <c r="A1" s="282"/>
    </row>
    <row r="2" spans="1:26" s="1" customFormat="1" ht="18" customHeight="1" x14ac:dyDescent="0.35">
      <c r="A2" s="29"/>
      <c r="C2" s="258" t="s">
        <v>30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s="1" customFormat="1" ht="18.75" customHeight="1" thickBot="1" x14ac:dyDescent="0.3">
      <c r="A3" s="29"/>
      <c r="V3" s="30"/>
    </row>
    <row r="4" spans="1:26" s="6" customFormat="1" ht="18" customHeight="1" thickBot="1" x14ac:dyDescent="0.3">
      <c r="A4" s="31"/>
      <c r="B4" s="7" t="s">
        <v>31</v>
      </c>
      <c r="C4" s="260" t="s">
        <v>2</v>
      </c>
      <c r="D4" s="261"/>
      <c r="E4" s="261"/>
      <c r="F4" s="261"/>
      <c r="G4" s="261"/>
      <c r="H4" s="261"/>
      <c r="I4" s="261"/>
      <c r="J4" s="262"/>
      <c r="K4" s="263" t="s">
        <v>3</v>
      </c>
      <c r="L4" s="265" t="s">
        <v>4</v>
      </c>
      <c r="M4" s="265" t="s">
        <v>5</v>
      </c>
      <c r="N4" s="265" t="s">
        <v>6</v>
      </c>
      <c r="O4" s="265" t="s">
        <v>7</v>
      </c>
      <c r="P4" s="286" t="s">
        <v>8</v>
      </c>
      <c r="Q4" s="289" t="s">
        <v>32</v>
      </c>
      <c r="R4" s="273" t="s">
        <v>33</v>
      </c>
      <c r="S4" s="275" t="s">
        <v>9</v>
      </c>
      <c r="T4" s="277" t="s">
        <v>34</v>
      </c>
      <c r="U4" s="279" t="s">
        <v>11</v>
      </c>
      <c r="V4" s="32"/>
    </row>
    <row r="5" spans="1:26" s="6" customFormat="1" ht="108" customHeight="1" thickBot="1" x14ac:dyDescent="0.3">
      <c r="A5" s="31"/>
      <c r="B5" s="33"/>
      <c r="C5" s="34" t="s">
        <v>13</v>
      </c>
      <c r="D5" s="35" t="s">
        <v>14</v>
      </c>
      <c r="E5" s="35" t="s">
        <v>15</v>
      </c>
      <c r="F5" s="35" t="s">
        <v>16</v>
      </c>
      <c r="G5" s="35" t="s">
        <v>17</v>
      </c>
      <c r="H5" s="35" t="s">
        <v>18</v>
      </c>
      <c r="I5" s="35" t="s">
        <v>19</v>
      </c>
      <c r="J5" s="36" t="s">
        <v>20</v>
      </c>
      <c r="K5" s="284"/>
      <c r="L5" s="285"/>
      <c r="M5" s="285"/>
      <c r="N5" s="285"/>
      <c r="O5" s="285"/>
      <c r="P5" s="287"/>
      <c r="Q5" s="290"/>
      <c r="R5" s="274"/>
      <c r="S5" s="276"/>
      <c r="T5" s="278"/>
      <c r="U5" s="280"/>
      <c r="V5" s="37"/>
      <c r="W5" s="38" t="s">
        <v>35</v>
      </c>
      <c r="X5" s="39" t="s">
        <v>36</v>
      </c>
      <c r="Y5" s="39" t="s">
        <v>22</v>
      </c>
      <c r="Z5" s="39" t="s">
        <v>37</v>
      </c>
    </row>
    <row r="6" spans="1:26" s="1" customFormat="1" ht="18" customHeight="1" thickTop="1" thickBot="1" x14ac:dyDescent="0.3">
      <c r="A6" s="29"/>
      <c r="B6" s="40" t="s">
        <v>24</v>
      </c>
      <c r="C6" s="216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8</v>
      </c>
      <c r="J6" s="217">
        <v>10</v>
      </c>
      <c r="K6" s="44" t="s">
        <v>25</v>
      </c>
      <c r="L6" s="20" t="s">
        <v>25</v>
      </c>
      <c r="M6" s="20" t="s">
        <v>25</v>
      </c>
      <c r="N6" s="20" t="s">
        <v>25</v>
      </c>
      <c r="O6" s="20" t="s">
        <v>25</v>
      </c>
      <c r="P6" s="288"/>
      <c r="Q6" s="45" t="s">
        <v>26</v>
      </c>
      <c r="R6" s="46" t="s">
        <v>38</v>
      </c>
      <c r="S6" s="46" t="s">
        <v>26</v>
      </c>
      <c r="T6" s="47" t="s">
        <v>39</v>
      </c>
      <c r="U6" s="281"/>
      <c r="V6" s="48" t="s">
        <v>28</v>
      </c>
      <c r="W6" s="49" t="str">
        <f>IF(Q6="NA","1",Q6)</f>
        <v>Scale 1.6</v>
      </c>
      <c r="X6" s="50" t="str">
        <f>IF(R6="NA","1",R6)</f>
        <v>Scale 1.7</v>
      </c>
      <c r="Y6" s="50" t="str">
        <f>IF(S6="NA","1",S6)</f>
        <v>Scale 1.6</v>
      </c>
      <c r="Z6" s="50" t="str">
        <f>IF(T6="NA","1",T6)</f>
        <v>Scale 1.9</v>
      </c>
    </row>
  </sheetData>
  <mergeCells count="14">
    <mergeCell ref="R4:R5"/>
    <mergeCell ref="S4:S5"/>
    <mergeCell ref="T4:T5"/>
    <mergeCell ref="U4:U6"/>
    <mergeCell ref="A1:XFD1"/>
    <mergeCell ref="C2:X2"/>
    <mergeCell ref="C4:J4"/>
    <mergeCell ref="K4:K5"/>
    <mergeCell ref="L4:L5"/>
    <mergeCell ref="M4:M5"/>
    <mergeCell ref="N4:N5"/>
    <mergeCell ref="O4:O5"/>
    <mergeCell ref="P4:P6"/>
    <mergeCell ref="Q4:Q5"/>
  </mergeCells>
  <pageMargins left="0.25" right="0.25" top="0.75" bottom="0.75" header="0.3" footer="0.3"/>
  <pageSetup scale="67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C1" zoomScaleNormal="100" workbookViewId="0">
      <selection activeCell="T3" sqref="T3:T4"/>
    </sheetView>
  </sheetViews>
  <sheetFormatPr defaultColWidth="8.85546875" defaultRowHeight="15" x14ac:dyDescent="0.25"/>
  <cols>
    <col min="1" max="1" width="58.28515625" style="1" customWidth="1"/>
    <col min="2" max="2" width="5" style="1" customWidth="1"/>
    <col min="3" max="3" width="44.85546875" style="1" customWidth="1"/>
    <col min="4" max="11" width="4.140625" style="1" customWidth="1"/>
    <col min="12" max="12" width="5.140625" style="1" customWidth="1"/>
    <col min="13" max="13" width="5.7109375" style="1" customWidth="1"/>
    <col min="14" max="18" width="5.42578125" style="1" customWidth="1"/>
    <col min="19" max="19" width="7.28515625" style="2" customWidth="1"/>
    <col min="20" max="20" width="5.7109375" style="3" customWidth="1"/>
    <col min="21" max="21" width="22.28515625" style="4" customWidth="1"/>
    <col min="22" max="22" width="12" style="5" customWidth="1"/>
    <col min="23" max="23" width="9" style="3" customWidth="1"/>
    <col min="24" max="24" width="7.85546875" style="1" customWidth="1"/>
    <col min="25" max="26" width="9.140625" style="1" customWidth="1"/>
    <col min="27" max="16384" width="8.85546875" style="1"/>
  </cols>
  <sheetData>
    <row r="1" spans="1:24" ht="18.75" customHeight="1" x14ac:dyDescent="0.35">
      <c r="D1" s="258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ht="15.75" thickBot="1" x14ac:dyDescent="0.3">
      <c r="W2" s="1"/>
    </row>
    <row r="3" spans="1:24" s="6" customFormat="1" ht="35.25" customHeight="1" thickBot="1" x14ac:dyDescent="0.3">
      <c r="C3" s="7" t="s">
        <v>1</v>
      </c>
      <c r="D3" s="260" t="s">
        <v>2</v>
      </c>
      <c r="E3" s="261"/>
      <c r="F3" s="261"/>
      <c r="G3" s="261"/>
      <c r="H3" s="261"/>
      <c r="I3" s="261"/>
      <c r="J3" s="261"/>
      <c r="K3" s="262"/>
      <c r="L3" s="263" t="s">
        <v>3</v>
      </c>
      <c r="M3" s="265" t="s">
        <v>4</v>
      </c>
      <c r="N3" s="265" t="s">
        <v>5</v>
      </c>
      <c r="O3" s="265" t="s">
        <v>6</v>
      </c>
      <c r="P3" s="265" t="s">
        <v>7</v>
      </c>
      <c r="Q3" s="267" t="s">
        <v>8</v>
      </c>
      <c r="R3" s="269" t="s">
        <v>9</v>
      </c>
      <c r="S3" s="271" t="s">
        <v>10</v>
      </c>
      <c r="T3" s="256" t="s">
        <v>11</v>
      </c>
      <c r="U3" s="9"/>
      <c r="V3" s="10"/>
    </row>
    <row r="4" spans="1:24" s="6" customFormat="1" ht="123.75" customHeight="1" thickBot="1" x14ac:dyDescent="0.95">
      <c r="A4" s="51" t="s">
        <v>40</v>
      </c>
      <c r="C4" s="12"/>
      <c r="D4" s="13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5" t="s">
        <v>20</v>
      </c>
      <c r="L4" s="264"/>
      <c r="M4" s="266"/>
      <c r="N4" s="266"/>
      <c r="O4" s="266"/>
      <c r="P4" s="266"/>
      <c r="Q4" s="268"/>
      <c r="R4" s="270"/>
      <c r="S4" s="272"/>
      <c r="T4" s="257"/>
      <c r="U4" s="9"/>
      <c r="V4" s="16" t="s">
        <v>21</v>
      </c>
      <c r="W4" s="17" t="s">
        <v>22</v>
      </c>
      <c r="X4" s="17" t="s">
        <v>23</v>
      </c>
    </row>
    <row r="5" spans="1:24" ht="27.75" thickTop="1" thickBot="1" x14ac:dyDescent="0.3">
      <c r="C5" s="18" t="s">
        <v>24</v>
      </c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>
        <v>8</v>
      </c>
      <c r="K5" s="19">
        <v>10</v>
      </c>
      <c r="L5" s="20" t="s">
        <v>25</v>
      </c>
      <c r="M5" s="20" t="s">
        <v>25</v>
      </c>
      <c r="N5" s="20" t="s">
        <v>25</v>
      </c>
      <c r="O5" s="20" t="s">
        <v>25</v>
      </c>
      <c r="P5" s="20" t="s">
        <v>25</v>
      </c>
      <c r="Q5" s="21"/>
      <c r="R5" s="22" t="s">
        <v>26</v>
      </c>
      <c r="S5" s="23" t="s">
        <v>27</v>
      </c>
      <c r="T5" s="24"/>
      <c r="U5" s="25" t="s">
        <v>28</v>
      </c>
      <c r="V5" s="26"/>
      <c r="W5" s="27" t="str">
        <f>IF(R5="NA","1",R5)</f>
        <v>Scale 1.6</v>
      </c>
      <c r="X5" s="28">
        <f>IF(ISBLANK(S8),"1",IF(S8="NA","1",S8))</f>
        <v>1.54</v>
      </c>
    </row>
    <row r="6" spans="1:24" ht="16.5" thickTop="1" thickBot="1" x14ac:dyDescent="0.3">
      <c r="A6" s="1" t="s">
        <v>41</v>
      </c>
      <c r="B6" s="52">
        <v>0</v>
      </c>
      <c r="C6" s="53" t="s">
        <v>42</v>
      </c>
      <c r="D6" s="54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8</v>
      </c>
      <c r="K6" s="56">
        <v>10</v>
      </c>
      <c r="L6" s="57">
        <v>7</v>
      </c>
      <c r="M6" s="58">
        <v>10</v>
      </c>
      <c r="N6" s="58">
        <v>10</v>
      </c>
      <c r="O6" s="58">
        <v>10</v>
      </c>
      <c r="P6" s="58">
        <v>10</v>
      </c>
      <c r="Q6" s="59">
        <f t="shared" ref="Q6:Q46" si="0">SUM(D6:P6)</f>
        <v>86</v>
      </c>
      <c r="R6" s="60">
        <v>1.6</v>
      </c>
      <c r="S6" s="61">
        <v>1.19</v>
      </c>
      <c r="T6" s="62">
        <f t="shared" ref="T6:T46" si="1">SUM(Q6)*W6*X6</f>
        <v>183.00800000000001</v>
      </c>
      <c r="U6" s="63" t="s">
        <v>43</v>
      </c>
      <c r="V6" s="64">
        <v>18319178</v>
      </c>
      <c r="W6" s="65">
        <v>1.6</v>
      </c>
      <c r="X6" s="66">
        <f>IF(ISBLANK(S7),"1",IF(S7="NA","1",S7))</f>
        <v>1.33</v>
      </c>
    </row>
    <row r="7" spans="1:24" x14ac:dyDescent="0.25">
      <c r="A7" s="1" t="s">
        <v>44</v>
      </c>
      <c r="B7" s="67">
        <v>1</v>
      </c>
      <c r="C7" s="68" t="s">
        <v>45</v>
      </c>
      <c r="D7" s="69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8</v>
      </c>
      <c r="K7" s="71">
        <v>10</v>
      </c>
      <c r="L7" s="72">
        <v>5</v>
      </c>
      <c r="M7" s="73">
        <v>8</v>
      </c>
      <c r="N7" s="73">
        <v>10</v>
      </c>
      <c r="O7" s="73">
        <v>10</v>
      </c>
      <c r="P7" s="73">
        <v>10</v>
      </c>
      <c r="Q7" s="74">
        <f t="shared" si="0"/>
        <v>82</v>
      </c>
      <c r="R7" s="75">
        <v>1.6</v>
      </c>
      <c r="S7" s="76">
        <v>1.33</v>
      </c>
      <c r="T7" s="77">
        <f t="shared" si="1"/>
        <v>174.49600000000004</v>
      </c>
      <c r="U7" s="78" t="s">
        <v>46</v>
      </c>
      <c r="V7" s="79">
        <v>1727853</v>
      </c>
      <c r="W7" s="80">
        <f t="shared" ref="W7:X46" si="2">IF(ISBLANK(R7),"1",IF(R7="NA","1",R7))</f>
        <v>1.6</v>
      </c>
      <c r="X7" s="81">
        <f t="shared" si="2"/>
        <v>1.33</v>
      </c>
    </row>
    <row r="8" spans="1:24" x14ac:dyDescent="0.25">
      <c r="A8" s="1" t="s">
        <v>47</v>
      </c>
      <c r="B8" s="82">
        <f>SUM(B7+1)</f>
        <v>2</v>
      </c>
      <c r="C8" s="83" t="s">
        <v>48</v>
      </c>
      <c r="D8" s="84">
        <v>1</v>
      </c>
      <c r="E8" s="85">
        <v>2</v>
      </c>
      <c r="F8" s="85">
        <v>3</v>
      </c>
      <c r="G8" s="85">
        <v>4</v>
      </c>
      <c r="H8" s="85">
        <v>5</v>
      </c>
      <c r="I8" s="85">
        <v>6</v>
      </c>
      <c r="J8" s="85">
        <v>8</v>
      </c>
      <c r="K8" s="86">
        <v>10</v>
      </c>
      <c r="L8" s="87">
        <v>1</v>
      </c>
      <c r="M8" s="88">
        <v>5</v>
      </c>
      <c r="N8" s="88">
        <v>6</v>
      </c>
      <c r="O8" s="88">
        <v>8</v>
      </c>
      <c r="P8" s="88">
        <v>7</v>
      </c>
      <c r="Q8" s="74">
        <f t="shared" si="0"/>
        <v>66</v>
      </c>
      <c r="R8" s="74">
        <v>1.4</v>
      </c>
      <c r="S8" s="76">
        <v>1.54</v>
      </c>
      <c r="T8" s="77">
        <f t="shared" si="1"/>
        <v>142.29599999999999</v>
      </c>
      <c r="U8" s="89" t="s">
        <v>49</v>
      </c>
      <c r="V8" s="90">
        <v>11417</v>
      </c>
      <c r="W8" s="91">
        <f t="shared" si="2"/>
        <v>1.4</v>
      </c>
      <c r="X8" s="92">
        <f t="shared" si="2"/>
        <v>1.54</v>
      </c>
    </row>
    <row r="9" spans="1:24" ht="18" x14ac:dyDescent="0.25">
      <c r="A9" s="93" t="s">
        <v>50</v>
      </c>
      <c r="B9" s="67">
        <f t="shared" ref="B9:B46" si="3">SUM(B8+1)</f>
        <v>3</v>
      </c>
      <c r="C9" s="83" t="s">
        <v>51</v>
      </c>
      <c r="D9" s="84">
        <v>0</v>
      </c>
      <c r="E9" s="85">
        <v>2</v>
      </c>
      <c r="F9" s="85">
        <v>3</v>
      </c>
      <c r="G9" s="85">
        <v>4</v>
      </c>
      <c r="H9" s="85">
        <v>5</v>
      </c>
      <c r="I9" s="85">
        <v>6</v>
      </c>
      <c r="J9" s="85">
        <v>8</v>
      </c>
      <c r="K9" s="86">
        <v>10</v>
      </c>
      <c r="L9" s="87">
        <v>5</v>
      </c>
      <c r="M9" s="88">
        <v>6</v>
      </c>
      <c r="N9" s="88">
        <v>6</v>
      </c>
      <c r="O9" s="88">
        <v>7</v>
      </c>
      <c r="P9" s="88">
        <v>5</v>
      </c>
      <c r="Q9" s="74">
        <f t="shared" si="0"/>
        <v>67</v>
      </c>
      <c r="R9" s="75">
        <v>1.6</v>
      </c>
      <c r="S9" s="76">
        <v>1.25</v>
      </c>
      <c r="T9" s="77">
        <f t="shared" si="1"/>
        <v>134</v>
      </c>
      <c r="U9" s="94" t="s">
        <v>52</v>
      </c>
      <c r="V9" s="90">
        <v>1373452</v>
      </c>
      <c r="W9" s="80">
        <f t="shared" si="2"/>
        <v>1.6</v>
      </c>
      <c r="X9" s="81">
        <f t="shared" si="2"/>
        <v>1.25</v>
      </c>
    </row>
    <row r="10" spans="1:24" x14ac:dyDescent="0.25">
      <c r="A10" s="1" t="s">
        <v>53</v>
      </c>
      <c r="B10" s="67">
        <f t="shared" si="3"/>
        <v>4</v>
      </c>
      <c r="C10" s="95" t="s">
        <v>54</v>
      </c>
      <c r="D10" s="96">
        <v>0</v>
      </c>
      <c r="E10" s="97">
        <v>2</v>
      </c>
      <c r="F10" s="97">
        <v>3</v>
      </c>
      <c r="G10" s="97">
        <v>4</v>
      </c>
      <c r="H10" s="97">
        <v>0</v>
      </c>
      <c r="I10" s="97">
        <v>0</v>
      </c>
      <c r="J10" s="97">
        <v>8</v>
      </c>
      <c r="K10" s="98">
        <v>10</v>
      </c>
      <c r="L10" s="99">
        <v>5</v>
      </c>
      <c r="M10" s="100">
        <v>10</v>
      </c>
      <c r="N10" s="100">
        <v>10</v>
      </c>
      <c r="O10" s="100">
        <v>10</v>
      </c>
      <c r="P10" s="100">
        <v>10</v>
      </c>
      <c r="Q10" s="101">
        <f t="shared" si="0"/>
        <v>72</v>
      </c>
      <c r="R10" s="102">
        <v>1.6</v>
      </c>
      <c r="S10" s="103">
        <v>1.1499999999999999</v>
      </c>
      <c r="T10" s="77">
        <f t="shared" si="1"/>
        <v>132.47999999999999</v>
      </c>
      <c r="U10" s="104" t="s">
        <v>55</v>
      </c>
      <c r="V10" s="105">
        <v>1895129</v>
      </c>
      <c r="W10" s="80">
        <f t="shared" si="2"/>
        <v>1.6</v>
      </c>
      <c r="X10" s="81">
        <f t="shared" si="2"/>
        <v>1.1499999999999999</v>
      </c>
    </row>
    <row r="11" spans="1:24" ht="15.75" thickBot="1" x14ac:dyDescent="0.3">
      <c r="A11" s="1" t="s">
        <v>56</v>
      </c>
      <c r="B11" s="106">
        <f t="shared" si="3"/>
        <v>5</v>
      </c>
      <c r="C11" s="107" t="s">
        <v>57</v>
      </c>
      <c r="D11" s="108">
        <v>1</v>
      </c>
      <c r="E11" s="109">
        <v>2</v>
      </c>
      <c r="F11" s="109">
        <v>3</v>
      </c>
      <c r="G11" s="109">
        <v>4</v>
      </c>
      <c r="H11" s="109">
        <v>5</v>
      </c>
      <c r="I11" s="109">
        <v>6</v>
      </c>
      <c r="J11" s="109">
        <v>8</v>
      </c>
      <c r="K11" s="110">
        <v>10</v>
      </c>
      <c r="L11" s="111">
        <v>1</v>
      </c>
      <c r="M11" s="112">
        <v>5</v>
      </c>
      <c r="N11" s="112">
        <v>10</v>
      </c>
      <c r="O11" s="112">
        <v>8</v>
      </c>
      <c r="P11" s="112">
        <v>8</v>
      </c>
      <c r="Q11" s="113">
        <f t="shared" si="0"/>
        <v>71</v>
      </c>
      <c r="R11" s="113">
        <v>1.6</v>
      </c>
      <c r="S11" s="114">
        <v>1.1599999999999999</v>
      </c>
      <c r="T11" s="62">
        <f t="shared" si="1"/>
        <v>131.77600000000001</v>
      </c>
      <c r="U11" s="115" t="s">
        <v>58</v>
      </c>
      <c r="V11" s="116">
        <v>13258</v>
      </c>
      <c r="W11" s="91">
        <f t="shared" si="2"/>
        <v>1.6</v>
      </c>
      <c r="X11" s="92">
        <f t="shared" si="2"/>
        <v>1.1599999999999999</v>
      </c>
    </row>
    <row r="12" spans="1:24" x14ac:dyDescent="0.25">
      <c r="A12" s="1" t="s">
        <v>59</v>
      </c>
      <c r="B12" s="29">
        <f t="shared" si="3"/>
        <v>6</v>
      </c>
      <c r="C12" s="117" t="s">
        <v>60</v>
      </c>
      <c r="D12" s="118">
        <v>1</v>
      </c>
      <c r="E12" s="119">
        <v>2</v>
      </c>
      <c r="F12" s="119">
        <v>3</v>
      </c>
      <c r="G12" s="119">
        <v>4</v>
      </c>
      <c r="H12" s="119">
        <v>5</v>
      </c>
      <c r="I12" s="119">
        <v>6</v>
      </c>
      <c r="J12" s="119">
        <v>8</v>
      </c>
      <c r="K12" s="120">
        <v>10</v>
      </c>
      <c r="L12" s="121">
        <v>1</v>
      </c>
      <c r="M12" s="122">
        <v>10</v>
      </c>
      <c r="N12" s="122">
        <v>10</v>
      </c>
      <c r="O12" s="122">
        <v>10</v>
      </c>
      <c r="P12" s="122">
        <v>10</v>
      </c>
      <c r="Q12" s="123">
        <f t="shared" si="0"/>
        <v>80</v>
      </c>
      <c r="R12" s="123">
        <v>1.6</v>
      </c>
      <c r="S12" s="124" t="s">
        <v>61</v>
      </c>
      <c r="T12" s="125">
        <f t="shared" si="1"/>
        <v>128</v>
      </c>
      <c r="U12" s="126"/>
      <c r="V12" s="127">
        <v>6663</v>
      </c>
      <c r="W12" s="128">
        <f t="shared" si="2"/>
        <v>1.6</v>
      </c>
      <c r="X12" s="129" t="str">
        <f t="shared" si="2"/>
        <v>1</v>
      </c>
    </row>
    <row r="13" spans="1:24" x14ac:dyDescent="0.25">
      <c r="A13" s="1" t="s">
        <v>62</v>
      </c>
      <c r="B13" s="29">
        <f t="shared" si="3"/>
        <v>7</v>
      </c>
      <c r="C13" s="95" t="s">
        <v>63</v>
      </c>
      <c r="D13" s="96">
        <v>0</v>
      </c>
      <c r="E13" s="97">
        <v>2</v>
      </c>
      <c r="F13" s="97">
        <v>3</v>
      </c>
      <c r="G13" s="97">
        <v>4</v>
      </c>
      <c r="H13" s="97">
        <v>5</v>
      </c>
      <c r="I13" s="97">
        <v>6</v>
      </c>
      <c r="J13" s="97">
        <v>8</v>
      </c>
      <c r="K13" s="98">
        <v>10</v>
      </c>
      <c r="L13" s="99">
        <v>5</v>
      </c>
      <c r="M13" s="100">
        <v>6</v>
      </c>
      <c r="N13" s="100">
        <v>6</v>
      </c>
      <c r="O13" s="100">
        <v>6</v>
      </c>
      <c r="P13" s="100">
        <v>6</v>
      </c>
      <c r="Q13" s="101">
        <f t="shared" si="0"/>
        <v>67</v>
      </c>
      <c r="R13" s="102">
        <v>1.6</v>
      </c>
      <c r="S13" s="103">
        <v>1.18</v>
      </c>
      <c r="T13" s="77">
        <f t="shared" si="1"/>
        <v>126.496</v>
      </c>
      <c r="U13" s="104" t="s">
        <v>64</v>
      </c>
      <c r="V13" s="105">
        <v>1241502</v>
      </c>
      <c r="W13" s="80">
        <f t="shared" si="2"/>
        <v>1.6</v>
      </c>
      <c r="X13" s="81">
        <f t="shared" si="2"/>
        <v>1.18</v>
      </c>
    </row>
    <row r="14" spans="1:24" x14ac:dyDescent="0.25">
      <c r="A14" s="1" t="s">
        <v>65</v>
      </c>
      <c r="B14" s="29">
        <f t="shared" si="3"/>
        <v>8</v>
      </c>
      <c r="C14" s="83" t="s">
        <v>66</v>
      </c>
      <c r="D14" s="84">
        <v>1</v>
      </c>
      <c r="E14" s="85">
        <v>2</v>
      </c>
      <c r="F14" s="85">
        <v>3</v>
      </c>
      <c r="G14" s="85">
        <v>4</v>
      </c>
      <c r="H14" s="85">
        <v>5</v>
      </c>
      <c r="I14" s="85">
        <v>6</v>
      </c>
      <c r="J14" s="85">
        <v>8</v>
      </c>
      <c r="K14" s="86">
        <v>10</v>
      </c>
      <c r="L14" s="87">
        <v>1</v>
      </c>
      <c r="M14" s="88">
        <v>5</v>
      </c>
      <c r="N14" s="88">
        <v>8</v>
      </c>
      <c r="O14" s="88">
        <v>8</v>
      </c>
      <c r="P14" s="88">
        <v>8</v>
      </c>
      <c r="Q14" s="74">
        <f t="shared" si="0"/>
        <v>69</v>
      </c>
      <c r="R14" s="74">
        <v>1.6</v>
      </c>
      <c r="S14" s="76">
        <v>1.1200000000000001</v>
      </c>
      <c r="T14" s="77">
        <f t="shared" si="1"/>
        <v>123.64800000000002</v>
      </c>
      <c r="U14" s="94" t="s">
        <v>67</v>
      </c>
      <c r="V14" s="90">
        <v>3875</v>
      </c>
      <c r="W14" s="91">
        <f t="shared" si="2"/>
        <v>1.6</v>
      </c>
      <c r="X14" s="92">
        <f t="shared" si="2"/>
        <v>1.1200000000000001</v>
      </c>
    </row>
    <row r="15" spans="1:24" x14ac:dyDescent="0.25">
      <c r="A15" s="1" t="s">
        <v>68</v>
      </c>
      <c r="B15" s="29">
        <f t="shared" si="3"/>
        <v>9</v>
      </c>
      <c r="C15" s="95" t="s">
        <v>69</v>
      </c>
      <c r="D15" s="96">
        <v>1</v>
      </c>
      <c r="E15" s="97">
        <v>2</v>
      </c>
      <c r="F15" s="97">
        <v>3</v>
      </c>
      <c r="G15" s="97">
        <v>4</v>
      </c>
      <c r="H15" s="97">
        <v>5</v>
      </c>
      <c r="I15" s="97">
        <v>6</v>
      </c>
      <c r="J15" s="97">
        <v>8</v>
      </c>
      <c r="K15" s="98">
        <v>10</v>
      </c>
      <c r="L15" s="99">
        <v>2</v>
      </c>
      <c r="M15" s="100">
        <v>5</v>
      </c>
      <c r="N15" s="100">
        <v>6</v>
      </c>
      <c r="O15" s="100">
        <v>5</v>
      </c>
      <c r="P15" s="100">
        <v>4</v>
      </c>
      <c r="Q15" s="101">
        <f t="shared" si="0"/>
        <v>61</v>
      </c>
      <c r="R15" s="102">
        <v>1.6</v>
      </c>
      <c r="S15" s="103">
        <v>1.26</v>
      </c>
      <c r="T15" s="77">
        <f t="shared" si="1"/>
        <v>122.97600000000001</v>
      </c>
      <c r="U15" s="104" t="s">
        <v>70</v>
      </c>
      <c r="V15" s="105">
        <v>626754</v>
      </c>
      <c r="W15" s="80">
        <f t="shared" si="2"/>
        <v>1.6</v>
      </c>
      <c r="X15" s="81">
        <f t="shared" si="2"/>
        <v>1.26</v>
      </c>
    </row>
    <row r="16" spans="1:24" ht="15.75" thickBot="1" x14ac:dyDescent="0.3">
      <c r="A16" s="1" t="s">
        <v>71</v>
      </c>
      <c r="B16" s="29">
        <f t="shared" si="3"/>
        <v>10</v>
      </c>
      <c r="C16" s="107" t="s">
        <v>72</v>
      </c>
      <c r="D16" s="108">
        <v>1</v>
      </c>
      <c r="E16" s="109">
        <v>2</v>
      </c>
      <c r="F16" s="109">
        <v>3</v>
      </c>
      <c r="G16" s="109">
        <v>4</v>
      </c>
      <c r="H16" s="109">
        <v>5</v>
      </c>
      <c r="I16" s="109">
        <v>6</v>
      </c>
      <c r="J16" s="109">
        <v>8</v>
      </c>
      <c r="K16" s="110">
        <v>10</v>
      </c>
      <c r="L16" s="111">
        <v>1</v>
      </c>
      <c r="M16" s="112">
        <v>5</v>
      </c>
      <c r="N16" s="112">
        <v>6</v>
      </c>
      <c r="O16" s="112">
        <v>8</v>
      </c>
      <c r="P16" s="112">
        <v>7</v>
      </c>
      <c r="Q16" s="113">
        <f t="shared" si="0"/>
        <v>66</v>
      </c>
      <c r="R16" s="113">
        <v>1.6</v>
      </c>
      <c r="S16" s="114">
        <v>1.1299999999999999</v>
      </c>
      <c r="T16" s="130">
        <f t="shared" si="1"/>
        <v>119.328</v>
      </c>
      <c r="U16" s="115" t="s">
        <v>73</v>
      </c>
      <c r="V16" s="90">
        <v>812</v>
      </c>
      <c r="W16" s="91">
        <f t="shared" si="2"/>
        <v>1.6</v>
      </c>
      <c r="X16" s="92">
        <f t="shared" si="2"/>
        <v>1.1299999999999999</v>
      </c>
    </row>
    <row r="17" spans="1:24" x14ac:dyDescent="0.25">
      <c r="A17" s="1" t="s">
        <v>74</v>
      </c>
      <c r="B17" s="131">
        <f t="shared" si="3"/>
        <v>11</v>
      </c>
      <c r="C17" s="68" t="s">
        <v>75</v>
      </c>
      <c r="D17" s="69">
        <v>0</v>
      </c>
      <c r="E17" s="70">
        <v>0</v>
      </c>
      <c r="F17" s="70">
        <v>0</v>
      </c>
      <c r="G17" s="70">
        <v>4</v>
      </c>
      <c r="H17" s="70">
        <v>5</v>
      </c>
      <c r="I17" s="70">
        <v>6</v>
      </c>
      <c r="J17" s="70">
        <v>0</v>
      </c>
      <c r="K17" s="71">
        <v>10</v>
      </c>
      <c r="L17" s="72">
        <v>6</v>
      </c>
      <c r="M17" s="73">
        <v>10</v>
      </c>
      <c r="N17" s="73">
        <v>3</v>
      </c>
      <c r="O17" s="73">
        <v>10</v>
      </c>
      <c r="P17" s="73">
        <v>10</v>
      </c>
      <c r="Q17" s="74">
        <f t="shared" si="0"/>
        <v>64</v>
      </c>
      <c r="R17" s="75">
        <v>1.6</v>
      </c>
      <c r="S17" s="76">
        <v>1.1000000000000001</v>
      </c>
      <c r="T17" s="132">
        <f t="shared" si="1"/>
        <v>112.64000000000001</v>
      </c>
      <c r="U17" s="133" t="s">
        <v>76</v>
      </c>
      <c r="V17" s="79">
        <v>5398546</v>
      </c>
      <c r="W17" s="80">
        <f t="shared" si="2"/>
        <v>1.6</v>
      </c>
      <c r="X17" s="81">
        <f t="shared" si="2"/>
        <v>1.1000000000000001</v>
      </c>
    </row>
    <row r="18" spans="1:24" x14ac:dyDescent="0.25">
      <c r="A18" s="1" t="s">
        <v>77</v>
      </c>
      <c r="B18" s="67">
        <f t="shared" si="3"/>
        <v>12</v>
      </c>
      <c r="C18" s="68" t="s">
        <v>78</v>
      </c>
      <c r="D18" s="69">
        <v>1</v>
      </c>
      <c r="E18" s="70">
        <v>2</v>
      </c>
      <c r="F18" s="70">
        <v>3</v>
      </c>
      <c r="G18" s="70">
        <v>4</v>
      </c>
      <c r="H18" s="70">
        <v>5</v>
      </c>
      <c r="I18" s="70">
        <v>6</v>
      </c>
      <c r="J18" s="70">
        <v>8</v>
      </c>
      <c r="K18" s="71">
        <v>10</v>
      </c>
      <c r="L18" s="72">
        <v>1</v>
      </c>
      <c r="M18" s="73">
        <v>5</v>
      </c>
      <c r="N18" s="73">
        <v>8</v>
      </c>
      <c r="O18" s="73">
        <v>8</v>
      </c>
      <c r="P18" s="73">
        <v>8</v>
      </c>
      <c r="Q18" s="74">
        <f t="shared" si="0"/>
        <v>69</v>
      </c>
      <c r="R18" s="74">
        <v>1.6</v>
      </c>
      <c r="S18" s="76">
        <v>1.02</v>
      </c>
      <c r="T18" s="77">
        <f t="shared" si="1"/>
        <v>112.608</v>
      </c>
      <c r="U18" s="94" t="s">
        <v>79</v>
      </c>
      <c r="V18" s="90">
        <v>2813</v>
      </c>
      <c r="W18" s="91">
        <f t="shared" si="2"/>
        <v>1.6</v>
      </c>
      <c r="X18" s="92">
        <f t="shared" si="2"/>
        <v>1.02</v>
      </c>
    </row>
    <row r="19" spans="1:24" x14ac:dyDescent="0.25">
      <c r="A19" s="1" t="s">
        <v>80</v>
      </c>
      <c r="B19" s="67">
        <f t="shared" si="3"/>
        <v>13</v>
      </c>
      <c r="C19" s="68" t="s">
        <v>81</v>
      </c>
      <c r="D19" s="69">
        <v>1</v>
      </c>
      <c r="E19" s="70">
        <v>2</v>
      </c>
      <c r="F19" s="70">
        <v>3</v>
      </c>
      <c r="G19" s="70">
        <v>4</v>
      </c>
      <c r="H19" s="70">
        <v>5</v>
      </c>
      <c r="I19" s="70">
        <v>6</v>
      </c>
      <c r="J19" s="70">
        <v>8</v>
      </c>
      <c r="K19" s="71">
        <v>10</v>
      </c>
      <c r="L19" s="72">
        <v>1</v>
      </c>
      <c r="M19" s="73">
        <v>5</v>
      </c>
      <c r="N19" s="73">
        <v>7</v>
      </c>
      <c r="O19" s="73">
        <v>7</v>
      </c>
      <c r="P19" s="73">
        <v>7</v>
      </c>
      <c r="Q19" s="74">
        <f t="shared" si="0"/>
        <v>66</v>
      </c>
      <c r="R19" s="134">
        <v>1.6</v>
      </c>
      <c r="S19" s="135">
        <v>1.06</v>
      </c>
      <c r="T19" s="77">
        <f t="shared" si="1"/>
        <v>111.93600000000002</v>
      </c>
      <c r="U19" s="94" t="s">
        <v>82</v>
      </c>
      <c r="V19" s="90">
        <v>2024</v>
      </c>
      <c r="W19" s="91">
        <f t="shared" si="2"/>
        <v>1.6</v>
      </c>
      <c r="X19" s="92">
        <f t="shared" si="2"/>
        <v>1.06</v>
      </c>
    </row>
    <row r="20" spans="1:24" x14ac:dyDescent="0.25">
      <c r="A20" s="1" t="s">
        <v>83</v>
      </c>
      <c r="B20" s="67">
        <f t="shared" si="3"/>
        <v>14</v>
      </c>
      <c r="C20" s="136" t="s">
        <v>84</v>
      </c>
      <c r="D20" s="137">
        <v>1</v>
      </c>
      <c r="E20" s="138">
        <v>2</v>
      </c>
      <c r="F20" s="138">
        <v>3</v>
      </c>
      <c r="G20" s="138">
        <v>4</v>
      </c>
      <c r="H20" s="138">
        <v>5</v>
      </c>
      <c r="I20" s="138">
        <v>0</v>
      </c>
      <c r="J20" s="138">
        <v>8</v>
      </c>
      <c r="K20" s="139">
        <v>10</v>
      </c>
      <c r="L20" s="140">
        <v>5</v>
      </c>
      <c r="M20" s="141">
        <v>3</v>
      </c>
      <c r="N20" s="141">
        <v>3</v>
      </c>
      <c r="O20" s="141">
        <v>8</v>
      </c>
      <c r="P20" s="141">
        <v>5</v>
      </c>
      <c r="Q20" s="101">
        <f t="shared" si="0"/>
        <v>57</v>
      </c>
      <c r="R20" s="102">
        <v>1.6</v>
      </c>
      <c r="S20" s="103">
        <v>1.21</v>
      </c>
      <c r="T20" s="77">
        <f t="shared" si="1"/>
        <v>110.352</v>
      </c>
      <c r="U20" s="104" t="s">
        <v>85</v>
      </c>
      <c r="V20" s="105">
        <v>2806036</v>
      </c>
      <c r="W20" s="80">
        <f t="shared" si="2"/>
        <v>1.6</v>
      </c>
      <c r="X20" s="81">
        <f t="shared" si="2"/>
        <v>1.21</v>
      </c>
    </row>
    <row r="21" spans="1:24" ht="15.75" thickBot="1" x14ac:dyDescent="0.3">
      <c r="A21" s="142" t="s">
        <v>86</v>
      </c>
      <c r="B21" s="106">
        <f t="shared" si="3"/>
        <v>15</v>
      </c>
      <c r="C21" s="143" t="s">
        <v>87</v>
      </c>
      <c r="D21" s="144">
        <v>1</v>
      </c>
      <c r="E21" s="145">
        <v>2</v>
      </c>
      <c r="F21" s="145">
        <v>3</v>
      </c>
      <c r="G21" s="145">
        <v>4</v>
      </c>
      <c r="H21" s="145">
        <v>5</v>
      </c>
      <c r="I21" s="145">
        <v>6</v>
      </c>
      <c r="J21" s="145">
        <v>8</v>
      </c>
      <c r="K21" s="146">
        <v>10</v>
      </c>
      <c r="L21" s="147">
        <v>2</v>
      </c>
      <c r="M21" s="148">
        <v>2</v>
      </c>
      <c r="N21" s="148">
        <v>4</v>
      </c>
      <c r="O21" s="148">
        <v>4</v>
      </c>
      <c r="P21" s="148">
        <v>4</v>
      </c>
      <c r="Q21" s="149">
        <f t="shared" si="0"/>
        <v>55</v>
      </c>
      <c r="R21" s="150">
        <v>1.6</v>
      </c>
      <c r="S21" s="151">
        <v>1.25</v>
      </c>
      <c r="T21" s="62">
        <f t="shared" si="1"/>
        <v>110</v>
      </c>
      <c r="U21" s="152" t="s">
        <v>88</v>
      </c>
      <c r="V21" s="153">
        <v>622579</v>
      </c>
      <c r="W21" s="80">
        <f t="shared" si="2"/>
        <v>1.6</v>
      </c>
      <c r="X21" s="81">
        <f t="shared" si="2"/>
        <v>1.25</v>
      </c>
    </row>
    <row r="22" spans="1:24" x14ac:dyDescent="0.25">
      <c r="A22" s="1" t="s">
        <v>89</v>
      </c>
      <c r="B22" s="29">
        <f t="shared" si="3"/>
        <v>16</v>
      </c>
      <c r="C22" s="136" t="s">
        <v>90</v>
      </c>
      <c r="D22" s="137">
        <v>0</v>
      </c>
      <c r="E22" s="138">
        <v>2</v>
      </c>
      <c r="F22" s="138">
        <v>3</v>
      </c>
      <c r="G22" s="138">
        <v>4</v>
      </c>
      <c r="H22" s="138">
        <v>5</v>
      </c>
      <c r="I22" s="138">
        <v>6</v>
      </c>
      <c r="J22" s="138">
        <v>8</v>
      </c>
      <c r="K22" s="139">
        <v>10</v>
      </c>
      <c r="L22" s="154">
        <v>1</v>
      </c>
      <c r="M22" s="141">
        <v>4</v>
      </c>
      <c r="N22" s="141">
        <v>4</v>
      </c>
      <c r="O22" s="141">
        <v>4</v>
      </c>
      <c r="P22" s="141">
        <v>4</v>
      </c>
      <c r="Q22" s="101">
        <f t="shared" si="0"/>
        <v>55</v>
      </c>
      <c r="R22" s="101">
        <v>1.6</v>
      </c>
      <c r="S22" s="103">
        <v>1.25</v>
      </c>
      <c r="T22" s="155">
        <f t="shared" si="1"/>
        <v>110</v>
      </c>
      <c r="U22" s="156">
        <v>2.5933609958506226E-2</v>
      </c>
      <c r="V22" s="105">
        <v>79596</v>
      </c>
      <c r="W22" s="80">
        <f t="shared" si="2"/>
        <v>1.6</v>
      </c>
      <c r="X22" s="81">
        <f t="shared" si="2"/>
        <v>1.25</v>
      </c>
    </row>
    <row r="23" spans="1:24" x14ac:dyDescent="0.25">
      <c r="A23" s="1" t="s">
        <v>91</v>
      </c>
      <c r="B23" s="29">
        <f t="shared" si="3"/>
        <v>17</v>
      </c>
      <c r="C23" s="68" t="s">
        <v>92</v>
      </c>
      <c r="D23" s="69">
        <v>0</v>
      </c>
      <c r="E23" s="70">
        <v>2</v>
      </c>
      <c r="F23" s="70">
        <v>3</v>
      </c>
      <c r="G23" s="70">
        <v>4</v>
      </c>
      <c r="H23" s="70">
        <v>5</v>
      </c>
      <c r="I23" s="70">
        <v>6</v>
      </c>
      <c r="J23" s="70">
        <v>8</v>
      </c>
      <c r="K23" s="71">
        <v>10</v>
      </c>
      <c r="L23" s="72">
        <v>1</v>
      </c>
      <c r="M23" s="73">
        <v>3</v>
      </c>
      <c r="N23" s="73">
        <v>5</v>
      </c>
      <c r="O23" s="73">
        <v>7</v>
      </c>
      <c r="P23" s="73">
        <v>5</v>
      </c>
      <c r="Q23" s="74">
        <f t="shared" si="0"/>
        <v>59</v>
      </c>
      <c r="R23" s="74">
        <v>1.6</v>
      </c>
      <c r="S23" s="76">
        <v>1.1200000000000001</v>
      </c>
      <c r="T23" s="77">
        <f t="shared" si="1"/>
        <v>105.72800000000002</v>
      </c>
      <c r="U23" s="157" t="s">
        <v>93</v>
      </c>
      <c r="V23" s="90">
        <v>9723</v>
      </c>
      <c r="W23" s="91">
        <f t="shared" si="2"/>
        <v>1.6</v>
      </c>
      <c r="X23" s="92">
        <f t="shared" si="2"/>
        <v>1.1200000000000001</v>
      </c>
    </row>
    <row r="24" spans="1:24" x14ac:dyDescent="0.25">
      <c r="A24" s="1" t="s">
        <v>94</v>
      </c>
      <c r="B24" s="29">
        <f t="shared" si="3"/>
        <v>18</v>
      </c>
      <c r="C24" s="68" t="s">
        <v>95</v>
      </c>
      <c r="D24" s="69">
        <v>0</v>
      </c>
      <c r="E24" s="70">
        <v>2</v>
      </c>
      <c r="F24" s="70">
        <v>3</v>
      </c>
      <c r="G24" s="70">
        <v>4</v>
      </c>
      <c r="H24" s="70">
        <v>0</v>
      </c>
      <c r="I24" s="70">
        <v>0</v>
      </c>
      <c r="J24" s="70">
        <v>8</v>
      </c>
      <c r="K24" s="71">
        <v>10</v>
      </c>
      <c r="L24" s="72">
        <v>6</v>
      </c>
      <c r="M24" s="73">
        <v>5</v>
      </c>
      <c r="N24" s="73">
        <v>8</v>
      </c>
      <c r="O24" s="73">
        <v>8</v>
      </c>
      <c r="P24" s="73">
        <v>8</v>
      </c>
      <c r="Q24" s="74">
        <f t="shared" si="0"/>
        <v>62</v>
      </c>
      <c r="R24" s="75">
        <v>1.6</v>
      </c>
      <c r="S24" s="76">
        <v>1.0549999999999999</v>
      </c>
      <c r="T24" s="77">
        <f t="shared" si="1"/>
        <v>104.65599999999999</v>
      </c>
      <c r="U24" s="133" t="s">
        <v>96</v>
      </c>
      <c r="V24" s="158">
        <v>5540741</v>
      </c>
      <c r="W24" s="80">
        <f t="shared" si="2"/>
        <v>1.6</v>
      </c>
      <c r="X24" s="81">
        <f t="shared" si="2"/>
        <v>1.0549999999999999</v>
      </c>
    </row>
    <row r="25" spans="1:24" x14ac:dyDescent="0.25">
      <c r="A25" s="1" t="s">
        <v>97</v>
      </c>
      <c r="B25" s="29">
        <f t="shared" si="3"/>
        <v>19</v>
      </c>
      <c r="C25" s="83" t="s">
        <v>98</v>
      </c>
      <c r="D25" s="84">
        <v>1</v>
      </c>
      <c r="E25" s="85">
        <v>2</v>
      </c>
      <c r="F25" s="85">
        <v>3</v>
      </c>
      <c r="G25" s="85">
        <v>4</v>
      </c>
      <c r="H25" s="85">
        <v>5</v>
      </c>
      <c r="I25" s="85">
        <v>6</v>
      </c>
      <c r="J25" s="85">
        <v>8</v>
      </c>
      <c r="K25" s="86">
        <v>10</v>
      </c>
      <c r="L25" s="87">
        <v>1</v>
      </c>
      <c r="M25" s="88">
        <v>5</v>
      </c>
      <c r="N25" s="88">
        <v>5</v>
      </c>
      <c r="O25" s="88">
        <v>5</v>
      </c>
      <c r="P25" s="88">
        <v>5</v>
      </c>
      <c r="Q25" s="74">
        <f t="shared" si="0"/>
        <v>60</v>
      </c>
      <c r="R25" s="134">
        <v>1.6</v>
      </c>
      <c r="S25" s="135">
        <v>1.06</v>
      </c>
      <c r="T25" s="77">
        <f t="shared" si="1"/>
        <v>101.76</v>
      </c>
      <c r="U25" s="89" t="s">
        <v>99</v>
      </c>
      <c r="V25" s="90">
        <v>11384</v>
      </c>
      <c r="W25" s="91">
        <f t="shared" si="2"/>
        <v>1.6</v>
      </c>
      <c r="X25" s="92">
        <f t="shared" si="2"/>
        <v>1.06</v>
      </c>
    </row>
    <row r="26" spans="1:24" ht="15.75" thickBot="1" x14ac:dyDescent="0.3">
      <c r="A26" s="1" t="s">
        <v>100</v>
      </c>
      <c r="B26" s="29">
        <f t="shared" si="3"/>
        <v>20</v>
      </c>
      <c r="C26" s="107" t="s">
        <v>101</v>
      </c>
      <c r="D26" s="108">
        <v>0</v>
      </c>
      <c r="E26" s="109">
        <v>0</v>
      </c>
      <c r="F26" s="109">
        <v>3</v>
      </c>
      <c r="G26" s="109">
        <v>4</v>
      </c>
      <c r="H26" s="109">
        <v>8</v>
      </c>
      <c r="I26" s="109">
        <v>6</v>
      </c>
      <c r="J26" s="109">
        <v>8</v>
      </c>
      <c r="K26" s="110">
        <v>10</v>
      </c>
      <c r="L26" s="159">
        <v>1</v>
      </c>
      <c r="M26" s="112">
        <v>4</v>
      </c>
      <c r="N26" s="112">
        <v>4</v>
      </c>
      <c r="O26" s="112">
        <v>4</v>
      </c>
      <c r="P26" s="112">
        <v>4</v>
      </c>
      <c r="Q26" s="113">
        <f t="shared" si="0"/>
        <v>56</v>
      </c>
      <c r="R26" s="113">
        <v>1.6</v>
      </c>
      <c r="S26" s="114">
        <v>1.1100000000000001</v>
      </c>
      <c r="T26" s="130">
        <f t="shared" si="1"/>
        <v>99.456000000000017</v>
      </c>
      <c r="U26" s="160">
        <v>6.2857142857142861E-2</v>
      </c>
      <c r="V26" s="90">
        <v>87060</v>
      </c>
      <c r="W26" s="80">
        <f t="shared" si="2"/>
        <v>1.6</v>
      </c>
      <c r="X26" s="81">
        <f t="shared" si="2"/>
        <v>1.1100000000000001</v>
      </c>
    </row>
    <row r="27" spans="1:24" ht="15.75" thickBot="1" x14ac:dyDescent="0.3">
      <c r="A27" s="1" t="s">
        <v>102</v>
      </c>
      <c r="B27" s="131">
        <f t="shared" si="3"/>
        <v>21</v>
      </c>
      <c r="C27" s="68" t="s">
        <v>103</v>
      </c>
      <c r="D27" s="69">
        <v>1</v>
      </c>
      <c r="E27" s="70">
        <v>2</v>
      </c>
      <c r="F27" s="70">
        <v>3</v>
      </c>
      <c r="G27" s="70">
        <v>4</v>
      </c>
      <c r="H27" s="70">
        <v>5</v>
      </c>
      <c r="I27" s="70">
        <v>6</v>
      </c>
      <c r="J27" s="70">
        <v>8</v>
      </c>
      <c r="K27" s="71">
        <v>10</v>
      </c>
      <c r="L27" s="72">
        <v>2</v>
      </c>
      <c r="M27" s="73">
        <v>2</v>
      </c>
      <c r="N27" s="73">
        <v>4</v>
      </c>
      <c r="O27" s="73">
        <v>7</v>
      </c>
      <c r="P27" s="73">
        <v>5</v>
      </c>
      <c r="Q27" s="113">
        <f t="shared" si="0"/>
        <v>59</v>
      </c>
      <c r="R27" s="75">
        <v>1.6</v>
      </c>
      <c r="S27" s="76">
        <v>1.05</v>
      </c>
      <c r="T27" s="132">
        <f t="shared" si="1"/>
        <v>99.12</v>
      </c>
      <c r="U27" s="157" t="s">
        <v>104</v>
      </c>
      <c r="V27" s="79">
        <v>230658</v>
      </c>
      <c r="W27" s="80">
        <f t="shared" si="2"/>
        <v>1.6</v>
      </c>
      <c r="X27" s="81">
        <f t="shared" si="2"/>
        <v>1.05</v>
      </c>
    </row>
    <row r="28" spans="1:24" x14ac:dyDescent="0.25">
      <c r="A28" s="1" t="s">
        <v>105</v>
      </c>
      <c r="B28" s="67">
        <f t="shared" si="3"/>
        <v>22</v>
      </c>
      <c r="C28" s="68" t="s">
        <v>106</v>
      </c>
      <c r="D28" s="69">
        <v>1</v>
      </c>
      <c r="E28" s="70">
        <v>2</v>
      </c>
      <c r="F28" s="70">
        <v>3</v>
      </c>
      <c r="G28" s="70">
        <v>4</v>
      </c>
      <c r="H28" s="70">
        <v>5</v>
      </c>
      <c r="I28" s="70">
        <v>6</v>
      </c>
      <c r="J28" s="70">
        <v>8</v>
      </c>
      <c r="K28" s="71">
        <v>10</v>
      </c>
      <c r="L28" s="72">
        <v>2</v>
      </c>
      <c r="M28" s="73">
        <v>3</v>
      </c>
      <c r="N28" s="73">
        <v>5</v>
      </c>
      <c r="O28" s="73">
        <v>5</v>
      </c>
      <c r="P28" s="73">
        <v>5</v>
      </c>
      <c r="Q28" s="74">
        <f t="shared" si="0"/>
        <v>59</v>
      </c>
      <c r="R28" s="161">
        <v>1.4</v>
      </c>
      <c r="S28" s="135">
        <v>1.19</v>
      </c>
      <c r="T28" s="77">
        <f t="shared" si="1"/>
        <v>98.293999999999983</v>
      </c>
      <c r="U28" s="89" t="s">
        <v>107</v>
      </c>
      <c r="V28" s="90">
        <v>550795</v>
      </c>
      <c r="W28" s="80">
        <f t="shared" si="2"/>
        <v>1.4</v>
      </c>
      <c r="X28" s="81">
        <f t="shared" si="2"/>
        <v>1.19</v>
      </c>
    </row>
    <row r="29" spans="1:24" x14ac:dyDescent="0.25">
      <c r="A29" s="1" t="s">
        <v>108</v>
      </c>
      <c r="B29" s="67">
        <f t="shared" si="3"/>
        <v>23</v>
      </c>
      <c r="C29" s="68" t="s">
        <v>109</v>
      </c>
      <c r="D29" s="69">
        <v>1</v>
      </c>
      <c r="E29" s="70">
        <v>2</v>
      </c>
      <c r="F29" s="70">
        <v>3</v>
      </c>
      <c r="G29" s="70">
        <v>4</v>
      </c>
      <c r="H29" s="70">
        <v>5</v>
      </c>
      <c r="I29" s="70">
        <v>6</v>
      </c>
      <c r="J29" s="70">
        <v>8</v>
      </c>
      <c r="K29" s="71">
        <v>10</v>
      </c>
      <c r="L29" s="72">
        <v>1</v>
      </c>
      <c r="M29" s="73">
        <v>5</v>
      </c>
      <c r="N29" s="73">
        <v>5</v>
      </c>
      <c r="O29" s="73">
        <v>6</v>
      </c>
      <c r="P29" s="73">
        <v>5</v>
      </c>
      <c r="Q29" s="74">
        <f t="shared" si="0"/>
        <v>61</v>
      </c>
      <c r="R29" s="134">
        <v>1.4</v>
      </c>
      <c r="S29" s="135">
        <v>1.1499999999999999</v>
      </c>
      <c r="T29" s="77">
        <f t="shared" si="1"/>
        <v>98.20999999999998</v>
      </c>
      <c r="U29" s="89" t="s">
        <v>110</v>
      </c>
      <c r="V29" s="90">
        <v>4524</v>
      </c>
      <c r="W29" s="91">
        <f t="shared" si="2"/>
        <v>1.4</v>
      </c>
      <c r="X29" s="92">
        <f t="shared" si="2"/>
        <v>1.1499999999999999</v>
      </c>
    </row>
    <row r="30" spans="1:24" x14ac:dyDescent="0.25">
      <c r="A30" s="1" t="s">
        <v>111</v>
      </c>
      <c r="B30" s="67">
        <f t="shared" si="3"/>
        <v>24</v>
      </c>
      <c r="C30" s="68" t="s">
        <v>112</v>
      </c>
      <c r="D30" s="69">
        <v>1</v>
      </c>
      <c r="E30" s="70">
        <v>2</v>
      </c>
      <c r="F30" s="70">
        <v>3</v>
      </c>
      <c r="G30" s="70">
        <v>4</v>
      </c>
      <c r="H30" s="70">
        <v>5</v>
      </c>
      <c r="I30" s="70">
        <v>6</v>
      </c>
      <c r="J30" s="70">
        <v>8</v>
      </c>
      <c r="K30" s="71">
        <v>10</v>
      </c>
      <c r="L30" s="72">
        <v>1</v>
      </c>
      <c r="M30" s="73">
        <v>5</v>
      </c>
      <c r="N30" s="73">
        <v>6</v>
      </c>
      <c r="O30" s="73">
        <v>7</v>
      </c>
      <c r="P30" s="73">
        <v>6</v>
      </c>
      <c r="Q30" s="74">
        <f t="shared" si="0"/>
        <v>64</v>
      </c>
      <c r="R30" s="134">
        <v>1.4</v>
      </c>
      <c r="S30" s="135">
        <v>1.0900000000000001</v>
      </c>
      <c r="T30" s="77">
        <f t="shared" si="1"/>
        <v>97.664000000000001</v>
      </c>
      <c r="U30" s="89" t="s">
        <v>113</v>
      </c>
      <c r="V30" s="90">
        <v>4650</v>
      </c>
      <c r="W30" s="91">
        <f t="shared" si="2"/>
        <v>1.4</v>
      </c>
      <c r="X30" s="92">
        <f t="shared" si="2"/>
        <v>1.0900000000000001</v>
      </c>
    </row>
    <row r="31" spans="1:24" ht="15.75" thickBot="1" x14ac:dyDescent="0.3">
      <c r="A31" s="1" t="s">
        <v>114</v>
      </c>
      <c r="B31" s="106">
        <f t="shared" si="3"/>
        <v>25</v>
      </c>
      <c r="C31" s="107" t="s">
        <v>115</v>
      </c>
      <c r="D31" s="108">
        <v>1</v>
      </c>
      <c r="E31" s="109">
        <v>2</v>
      </c>
      <c r="F31" s="109">
        <v>3</v>
      </c>
      <c r="G31" s="109">
        <v>4</v>
      </c>
      <c r="H31" s="109">
        <v>5</v>
      </c>
      <c r="I31" s="109">
        <v>6</v>
      </c>
      <c r="J31" s="109">
        <v>8</v>
      </c>
      <c r="K31" s="110">
        <v>10</v>
      </c>
      <c r="L31" s="111">
        <v>1</v>
      </c>
      <c r="M31" s="112">
        <v>1</v>
      </c>
      <c r="N31" s="112">
        <v>3</v>
      </c>
      <c r="O31" s="112">
        <v>5</v>
      </c>
      <c r="P31" s="112">
        <v>5</v>
      </c>
      <c r="Q31" s="113">
        <f t="shared" si="0"/>
        <v>54</v>
      </c>
      <c r="R31" s="113">
        <v>1.6</v>
      </c>
      <c r="S31" s="114">
        <v>1.1299999999999999</v>
      </c>
      <c r="T31" s="62">
        <f t="shared" si="1"/>
        <v>97.631999999999991</v>
      </c>
      <c r="U31" s="162" t="s">
        <v>116</v>
      </c>
      <c r="V31" s="116">
        <v>49069</v>
      </c>
      <c r="W31" s="91">
        <f t="shared" si="2"/>
        <v>1.6</v>
      </c>
      <c r="X31" s="92">
        <f t="shared" si="2"/>
        <v>1.1299999999999999</v>
      </c>
    </row>
    <row r="32" spans="1:24" ht="15.75" thickTop="1" x14ac:dyDescent="0.25">
      <c r="A32" s="1" t="s">
        <v>117</v>
      </c>
      <c r="B32" s="29">
        <f t="shared" si="3"/>
        <v>26</v>
      </c>
      <c r="C32" s="68" t="s">
        <v>118</v>
      </c>
      <c r="D32" s="69">
        <v>1</v>
      </c>
      <c r="E32" s="70">
        <v>2</v>
      </c>
      <c r="F32" s="70">
        <v>3</v>
      </c>
      <c r="G32" s="70">
        <v>4</v>
      </c>
      <c r="H32" s="70">
        <v>5</v>
      </c>
      <c r="I32" s="70">
        <v>6</v>
      </c>
      <c r="J32" s="70">
        <v>8</v>
      </c>
      <c r="K32" s="71">
        <v>10</v>
      </c>
      <c r="L32" s="72">
        <v>1</v>
      </c>
      <c r="M32" s="73">
        <v>3</v>
      </c>
      <c r="N32" s="73">
        <v>5</v>
      </c>
      <c r="O32" s="73">
        <v>5</v>
      </c>
      <c r="P32" s="73">
        <v>5</v>
      </c>
      <c r="Q32" s="74">
        <f t="shared" si="0"/>
        <v>58</v>
      </c>
      <c r="R32" s="74">
        <v>1.4</v>
      </c>
      <c r="S32" s="76">
        <v>1.2</v>
      </c>
      <c r="T32" s="77">
        <f t="shared" si="1"/>
        <v>97.439999999999984</v>
      </c>
      <c r="U32" s="163" t="s">
        <v>119</v>
      </c>
      <c r="V32" s="90">
        <v>1775</v>
      </c>
      <c r="W32" s="91">
        <f t="shared" si="2"/>
        <v>1.4</v>
      </c>
      <c r="X32" s="92">
        <f t="shared" si="2"/>
        <v>1.2</v>
      </c>
    </row>
    <row r="33" spans="1:24" x14ac:dyDescent="0.25">
      <c r="A33" s="1" t="s">
        <v>120</v>
      </c>
      <c r="B33" s="29">
        <f t="shared" si="3"/>
        <v>27</v>
      </c>
      <c r="C33" s="68" t="s">
        <v>121</v>
      </c>
      <c r="D33" s="69">
        <v>1</v>
      </c>
      <c r="E33" s="70">
        <v>2</v>
      </c>
      <c r="F33" s="70">
        <v>3</v>
      </c>
      <c r="G33" s="70">
        <v>4</v>
      </c>
      <c r="H33" s="70">
        <v>5</v>
      </c>
      <c r="I33" s="70">
        <v>6</v>
      </c>
      <c r="J33" s="70">
        <v>8</v>
      </c>
      <c r="K33" s="71">
        <v>10</v>
      </c>
      <c r="L33" s="72">
        <v>1</v>
      </c>
      <c r="M33" s="73">
        <v>5</v>
      </c>
      <c r="N33" s="73">
        <v>5</v>
      </c>
      <c r="O33" s="73">
        <v>5</v>
      </c>
      <c r="P33" s="73">
        <v>5</v>
      </c>
      <c r="Q33" s="74">
        <f t="shared" si="0"/>
        <v>60</v>
      </c>
      <c r="R33" s="134">
        <v>1.6</v>
      </c>
      <c r="S33" s="135" t="s">
        <v>61</v>
      </c>
      <c r="T33" s="77">
        <f t="shared" si="1"/>
        <v>96</v>
      </c>
      <c r="U33" s="89"/>
      <c r="V33" s="90">
        <v>1</v>
      </c>
      <c r="W33" s="91">
        <f t="shared" si="2"/>
        <v>1.6</v>
      </c>
      <c r="X33" s="92" t="str">
        <f t="shared" si="2"/>
        <v>1</v>
      </c>
    </row>
    <row r="34" spans="1:24" x14ac:dyDescent="0.25">
      <c r="A34" s="1" t="s">
        <v>122</v>
      </c>
      <c r="B34" s="29">
        <f t="shared" si="3"/>
        <v>28</v>
      </c>
      <c r="C34" s="68" t="s">
        <v>123</v>
      </c>
      <c r="D34" s="69">
        <v>1</v>
      </c>
      <c r="E34" s="70">
        <v>2</v>
      </c>
      <c r="F34" s="70">
        <v>3</v>
      </c>
      <c r="G34" s="70">
        <v>4</v>
      </c>
      <c r="H34" s="70">
        <v>5</v>
      </c>
      <c r="I34" s="70">
        <v>6</v>
      </c>
      <c r="J34" s="70">
        <v>8</v>
      </c>
      <c r="K34" s="71">
        <v>10</v>
      </c>
      <c r="L34" s="72">
        <v>1</v>
      </c>
      <c r="M34" s="73">
        <v>5</v>
      </c>
      <c r="N34" s="73">
        <v>5</v>
      </c>
      <c r="O34" s="73">
        <v>5</v>
      </c>
      <c r="P34" s="73">
        <v>5</v>
      </c>
      <c r="Q34" s="74">
        <f t="shared" si="0"/>
        <v>60</v>
      </c>
      <c r="R34" s="134">
        <v>1.4</v>
      </c>
      <c r="S34" s="135">
        <v>1.1399999999999999</v>
      </c>
      <c r="T34" s="77">
        <f t="shared" si="1"/>
        <v>95.759999999999991</v>
      </c>
      <c r="U34" s="89" t="s">
        <v>124</v>
      </c>
      <c r="V34" s="90">
        <v>2837</v>
      </c>
      <c r="W34" s="91">
        <f t="shared" si="2"/>
        <v>1.4</v>
      </c>
      <c r="X34" s="92">
        <f t="shared" si="2"/>
        <v>1.1399999999999999</v>
      </c>
    </row>
    <row r="35" spans="1:24" x14ac:dyDescent="0.25">
      <c r="A35" s="1" t="s">
        <v>125</v>
      </c>
      <c r="B35" s="29">
        <f t="shared" si="3"/>
        <v>29</v>
      </c>
      <c r="C35" s="68" t="s">
        <v>126</v>
      </c>
      <c r="D35" s="69">
        <v>1</v>
      </c>
      <c r="E35" s="70">
        <v>2</v>
      </c>
      <c r="F35" s="70">
        <v>3</v>
      </c>
      <c r="G35" s="70">
        <v>4</v>
      </c>
      <c r="H35" s="70">
        <v>5</v>
      </c>
      <c r="I35" s="70">
        <v>0</v>
      </c>
      <c r="J35" s="70">
        <v>8</v>
      </c>
      <c r="K35" s="71">
        <v>10</v>
      </c>
      <c r="L35" s="72">
        <v>1</v>
      </c>
      <c r="M35" s="73">
        <v>6</v>
      </c>
      <c r="N35" s="73">
        <v>3</v>
      </c>
      <c r="O35" s="73">
        <v>5</v>
      </c>
      <c r="P35" s="73">
        <v>3</v>
      </c>
      <c r="Q35" s="74">
        <f t="shared" si="0"/>
        <v>51</v>
      </c>
      <c r="R35" s="134">
        <v>1.6</v>
      </c>
      <c r="S35" s="135">
        <v>1.1529</v>
      </c>
      <c r="T35" s="77">
        <f t="shared" si="1"/>
        <v>94.076640000000012</v>
      </c>
      <c r="U35" s="89" t="s">
        <v>127</v>
      </c>
      <c r="V35" s="90">
        <v>10965</v>
      </c>
      <c r="W35" s="91">
        <f t="shared" si="2"/>
        <v>1.6</v>
      </c>
      <c r="X35" s="92">
        <f t="shared" si="2"/>
        <v>1.1529</v>
      </c>
    </row>
    <row r="36" spans="1:24" ht="15.75" thickBot="1" x14ac:dyDescent="0.3">
      <c r="A36" s="1" t="s">
        <v>128</v>
      </c>
      <c r="B36" s="29">
        <f t="shared" si="3"/>
        <v>30</v>
      </c>
      <c r="C36" s="164" t="s">
        <v>129</v>
      </c>
      <c r="D36" s="165">
        <v>0</v>
      </c>
      <c r="E36" s="166">
        <v>2</v>
      </c>
      <c r="F36" s="166">
        <v>3</v>
      </c>
      <c r="G36" s="166">
        <v>4</v>
      </c>
      <c r="H36" s="166">
        <v>5</v>
      </c>
      <c r="I36" s="166">
        <v>6</v>
      </c>
      <c r="J36" s="166">
        <v>8</v>
      </c>
      <c r="K36" s="167">
        <v>10</v>
      </c>
      <c r="L36" s="168">
        <v>2</v>
      </c>
      <c r="M36" s="169">
        <v>2</v>
      </c>
      <c r="N36" s="169">
        <v>4</v>
      </c>
      <c r="O36" s="169">
        <v>4</v>
      </c>
      <c r="P36" s="169">
        <v>4</v>
      </c>
      <c r="Q36" s="170">
        <f t="shared" si="0"/>
        <v>54</v>
      </c>
      <c r="R36" s="171">
        <v>1.6</v>
      </c>
      <c r="S36" s="172">
        <v>1.08</v>
      </c>
      <c r="T36" s="130">
        <f t="shared" si="1"/>
        <v>93.312000000000012</v>
      </c>
      <c r="U36" s="173" t="s">
        <v>130</v>
      </c>
      <c r="V36" s="105">
        <v>623011</v>
      </c>
      <c r="W36" s="80">
        <f t="shared" si="2"/>
        <v>1.6</v>
      </c>
      <c r="X36" s="81">
        <f t="shared" si="2"/>
        <v>1.08</v>
      </c>
    </row>
    <row r="37" spans="1:24" ht="15.75" thickTop="1" x14ac:dyDescent="0.25">
      <c r="A37" s="1" t="s">
        <v>131</v>
      </c>
      <c r="B37" s="174">
        <f t="shared" si="3"/>
        <v>31</v>
      </c>
      <c r="C37" s="136" t="s">
        <v>132</v>
      </c>
      <c r="D37" s="175">
        <v>1</v>
      </c>
      <c r="E37" s="176">
        <v>2</v>
      </c>
      <c r="F37" s="176">
        <v>3</v>
      </c>
      <c r="G37" s="176">
        <v>4</v>
      </c>
      <c r="H37" s="176">
        <v>5</v>
      </c>
      <c r="I37" s="176">
        <v>6</v>
      </c>
      <c r="J37" s="176">
        <v>8</v>
      </c>
      <c r="K37" s="177">
        <v>10</v>
      </c>
      <c r="L37" s="178">
        <v>2</v>
      </c>
      <c r="M37" s="141">
        <v>2</v>
      </c>
      <c r="N37" s="141">
        <v>3</v>
      </c>
      <c r="O37" s="141">
        <v>4</v>
      </c>
      <c r="P37" s="141">
        <v>2</v>
      </c>
      <c r="Q37" s="179">
        <f t="shared" si="0"/>
        <v>52</v>
      </c>
      <c r="R37" s="179">
        <v>1.6</v>
      </c>
      <c r="S37" s="180">
        <v>1.1100000000000001</v>
      </c>
      <c r="T37" s="132">
        <f t="shared" si="1"/>
        <v>92.352000000000018</v>
      </c>
      <c r="U37" s="181" t="s">
        <v>133</v>
      </c>
      <c r="V37" s="182">
        <v>115479</v>
      </c>
      <c r="W37" s="80">
        <f t="shared" si="2"/>
        <v>1.6</v>
      </c>
      <c r="X37" s="81">
        <f t="shared" si="2"/>
        <v>1.1100000000000001</v>
      </c>
    </row>
    <row r="38" spans="1:24" x14ac:dyDescent="0.25">
      <c r="A38" s="1" t="s">
        <v>134</v>
      </c>
      <c r="B38" s="183">
        <f t="shared" si="3"/>
        <v>32</v>
      </c>
      <c r="C38" s="184" t="s">
        <v>135</v>
      </c>
      <c r="D38" s="69">
        <v>1</v>
      </c>
      <c r="E38" s="70">
        <v>2</v>
      </c>
      <c r="F38" s="70">
        <v>3</v>
      </c>
      <c r="G38" s="70">
        <v>4</v>
      </c>
      <c r="H38" s="70">
        <v>5</v>
      </c>
      <c r="I38" s="70">
        <v>6</v>
      </c>
      <c r="J38" s="70">
        <v>8</v>
      </c>
      <c r="K38" s="71">
        <v>10</v>
      </c>
      <c r="L38" s="88">
        <v>1</v>
      </c>
      <c r="M38" s="88">
        <v>5</v>
      </c>
      <c r="N38" s="88">
        <v>5</v>
      </c>
      <c r="O38" s="88">
        <v>6</v>
      </c>
      <c r="P38" s="88">
        <v>6</v>
      </c>
      <c r="Q38" s="74">
        <f t="shared" si="0"/>
        <v>62</v>
      </c>
      <c r="R38" s="134">
        <v>1.4</v>
      </c>
      <c r="S38" s="135">
        <v>1.0639000000000001</v>
      </c>
      <c r="T38" s="77">
        <f t="shared" si="1"/>
        <v>92.346519999999998</v>
      </c>
      <c r="U38" s="89" t="s">
        <v>136</v>
      </c>
      <c r="V38" s="90">
        <v>6303</v>
      </c>
      <c r="W38" s="91">
        <f t="shared" si="2"/>
        <v>1.4</v>
      </c>
      <c r="X38" s="92">
        <f t="shared" si="2"/>
        <v>1.0639000000000001</v>
      </c>
    </row>
    <row r="39" spans="1:24" x14ac:dyDescent="0.25">
      <c r="A39" s="1" t="s">
        <v>137</v>
      </c>
      <c r="B39" s="183">
        <f t="shared" si="3"/>
        <v>33</v>
      </c>
      <c r="C39" s="68" t="s">
        <v>138</v>
      </c>
      <c r="D39" s="69">
        <v>1</v>
      </c>
      <c r="E39" s="70">
        <v>2</v>
      </c>
      <c r="F39" s="70">
        <v>3</v>
      </c>
      <c r="G39" s="70">
        <v>4</v>
      </c>
      <c r="H39" s="70">
        <v>5</v>
      </c>
      <c r="I39" s="70">
        <v>6</v>
      </c>
      <c r="J39" s="70">
        <v>8</v>
      </c>
      <c r="K39" s="71">
        <v>10</v>
      </c>
      <c r="L39" s="185">
        <v>1</v>
      </c>
      <c r="M39" s="88">
        <v>5</v>
      </c>
      <c r="N39" s="88">
        <v>5</v>
      </c>
      <c r="O39" s="88">
        <v>5</v>
      </c>
      <c r="P39" s="88">
        <v>5</v>
      </c>
      <c r="Q39" s="88">
        <f t="shared" si="0"/>
        <v>60</v>
      </c>
      <c r="R39" s="184">
        <v>1.4</v>
      </c>
      <c r="S39" s="76">
        <v>1.0900000000000001</v>
      </c>
      <c r="T39" s="77">
        <f t="shared" si="1"/>
        <v>91.56</v>
      </c>
      <c r="U39" s="89" t="s">
        <v>139</v>
      </c>
      <c r="V39" s="186">
        <v>4503</v>
      </c>
      <c r="W39" s="91">
        <f t="shared" si="2"/>
        <v>1.4</v>
      </c>
      <c r="X39" s="92">
        <f t="shared" si="2"/>
        <v>1.0900000000000001</v>
      </c>
    </row>
    <row r="40" spans="1:24" x14ac:dyDescent="0.25">
      <c r="A40" s="1" t="s">
        <v>140</v>
      </c>
      <c r="B40" s="183">
        <f t="shared" si="3"/>
        <v>34</v>
      </c>
      <c r="C40" s="68" t="s">
        <v>141</v>
      </c>
      <c r="D40" s="69">
        <v>1</v>
      </c>
      <c r="E40" s="70">
        <v>2</v>
      </c>
      <c r="F40" s="70">
        <v>3</v>
      </c>
      <c r="G40" s="70">
        <v>4</v>
      </c>
      <c r="H40" s="70">
        <v>5</v>
      </c>
      <c r="I40" s="70">
        <v>6</v>
      </c>
      <c r="J40" s="70">
        <v>8</v>
      </c>
      <c r="K40" s="71">
        <v>10</v>
      </c>
      <c r="L40" s="185">
        <v>1</v>
      </c>
      <c r="M40" s="88">
        <v>5</v>
      </c>
      <c r="N40" s="88">
        <v>5</v>
      </c>
      <c r="O40" s="88">
        <v>5</v>
      </c>
      <c r="P40" s="88">
        <v>5</v>
      </c>
      <c r="Q40" s="88">
        <f t="shared" si="0"/>
        <v>60</v>
      </c>
      <c r="R40" s="184">
        <v>1.4</v>
      </c>
      <c r="S40" s="76">
        <v>1.0900000000000001</v>
      </c>
      <c r="T40" s="77">
        <f t="shared" si="1"/>
        <v>91.56</v>
      </c>
      <c r="U40" s="89" t="s">
        <v>142</v>
      </c>
      <c r="V40" s="186">
        <v>1827</v>
      </c>
      <c r="W40" s="91">
        <f t="shared" si="2"/>
        <v>1.4</v>
      </c>
      <c r="X40" s="92">
        <f t="shared" si="2"/>
        <v>1.0900000000000001</v>
      </c>
    </row>
    <row r="41" spans="1:24" ht="15.75" thickBot="1" x14ac:dyDescent="0.3">
      <c r="A41" s="1" t="s">
        <v>143</v>
      </c>
      <c r="B41" s="52">
        <f t="shared" si="3"/>
        <v>35</v>
      </c>
      <c r="C41" s="107" t="s">
        <v>144</v>
      </c>
      <c r="D41" s="108">
        <v>1</v>
      </c>
      <c r="E41" s="109">
        <v>0</v>
      </c>
      <c r="F41" s="109">
        <v>3</v>
      </c>
      <c r="G41" s="109">
        <v>4</v>
      </c>
      <c r="H41" s="109">
        <v>5</v>
      </c>
      <c r="I41" s="109">
        <v>6</v>
      </c>
      <c r="J41" s="109">
        <v>8</v>
      </c>
      <c r="K41" s="110">
        <v>10</v>
      </c>
      <c r="L41" s="187">
        <v>1</v>
      </c>
      <c r="M41" s="112">
        <v>5</v>
      </c>
      <c r="N41" s="112">
        <v>6</v>
      </c>
      <c r="O41" s="112">
        <v>6</v>
      </c>
      <c r="P41" s="112">
        <v>6</v>
      </c>
      <c r="Q41" s="112">
        <f t="shared" si="0"/>
        <v>61</v>
      </c>
      <c r="R41" s="188">
        <v>1.4</v>
      </c>
      <c r="S41" s="114">
        <v>1.0639000000000001</v>
      </c>
      <c r="T41" s="62">
        <f t="shared" si="1"/>
        <v>90.85705999999999</v>
      </c>
      <c r="U41" s="189" t="s">
        <v>145</v>
      </c>
      <c r="V41" s="116">
        <v>4603</v>
      </c>
      <c r="W41" s="91">
        <f t="shared" si="2"/>
        <v>1.4</v>
      </c>
      <c r="X41" s="92">
        <f t="shared" si="2"/>
        <v>1.0639000000000001</v>
      </c>
    </row>
    <row r="42" spans="1:24" x14ac:dyDescent="0.25">
      <c r="A42" s="1" t="s">
        <v>146</v>
      </c>
      <c r="B42" s="29">
        <f t="shared" si="3"/>
        <v>36</v>
      </c>
      <c r="C42" s="68" t="s">
        <v>147</v>
      </c>
      <c r="D42" s="69">
        <v>1</v>
      </c>
      <c r="E42" s="70">
        <v>2</v>
      </c>
      <c r="F42" s="70">
        <v>0</v>
      </c>
      <c r="G42" s="70">
        <v>4</v>
      </c>
      <c r="H42" s="70">
        <v>0</v>
      </c>
      <c r="I42" s="70">
        <v>0</v>
      </c>
      <c r="J42" s="70">
        <v>8</v>
      </c>
      <c r="K42" s="71">
        <v>10</v>
      </c>
      <c r="L42" s="190">
        <v>1</v>
      </c>
      <c r="M42" s="72">
        <v>5</v>
      </c>
      <c r="N42" s="73">
        <v>6</v>
      </c>
      <c r="O42" s="73">
        <v>6</v>
      </c>
      <c r="P42" s="73">
        <v>6</v>
      </c>
      <c r="Q42" s="73">
        <f t="shared" si="0"/>
        <v>49</v>
      </c>
      <c r="R42" s="68">
        <v>1.6</v>
      </c>
      <c r="S42" s="76">
        <v>1.1499999999999999</v>
      </c>
      <c r="T42" s="77">
        <f t="shared" si="1"/>
        <v>90.16</v>
      </c>
      <c r="U42" s="157" t="s">
        <v>148</v>
      </c>
      <c r="V42" s="186">
        <v>13189</v>
      </c>
      <c r="W42" s="91">
        <f t="shared" si="2"/>
        <v>1.6</v>
      </c>
      <c r="X42" s="92">
        <f t="shared" si="2"/>
        <v>1.1499999999999999</v>
      </c>
    </row>
    <row r="43" spans="1:24" x14ac:dyDescent="0.25">
      <c r="A43" s="1" t="s">
        <v>149</v>
      </c>
      <c r="B43" s="29">
        <f t="shared" si="3"/>
        <v>37</v>
      </c>
      <c r="C43" s="83" t="s">
        <v>150</v>
      </c>
      <c r="D43" s="84">
        <v>1</v>
      </c>
      <c r="E43" s="85">
        <v>2</v>
      </c>
      <c r="F43" s="85">
        <v>3</v>
      </c>
      <c r="G43" s="85">
        <v>4</v>
      </c>
      <c r="H43" s="85">
        <v>5</v>
      </c>
      <c r="I43" s="85">
        <v>6</v>
      </c>
      <c r="J43" s="85">
        <v>8</v>
      </c>
      <c r="K43" s="86">
        <v>10</v>
      </c>
      <c r="L43" s="185">
        <v>1</v>
      </c>
      <c r="M43" s="87">
        <v>3</v>
      </c>
      <c r="N43" s="88">
        <v>5</v>
      </c>
      <c r="O43" s="88">
        <v>5</v>
      </c>
      <c r="P43" s="88">
        <v>5</v>
      </c>
      <c r="Q43" s="88">
        <f t="shared" si="0"/>
        <v>58</v>
      </c>
      <c r="R43" s="83">
        <v>1.4</v>
      </c>
      <c r="S43" s="76">
        <v>1.0639000000000001</v>
      </c>
      <c r="T43" s="77">
        <f t="shared" si="1"/>
        <v>86.388679999999994</v>
      </c>
      <c r="U43" s="89" t="s">
        <v>151</v>
      </c>
      <c r="V43" s="186">
        <v>1208</v>
      </c>
      <c r="W43" s="91">
        <f t="shared" si="2"/>
        <v>1.4</v>
      </c>
      <c r="X43" s="92">
        <f t="shared" si="2"/>
        <v>1.0639000000000001</v>
      </c>
    </row>
    <row r="44" spans="1:24" x14ac:dyDescent="0.25">
      <c r="A44" s="1" t="s">
        <v>152</v>
      </c>
      <c r="B44" s="29">
        <f t="shared" si="3"/>
        <v>38</v>
      </c>
      <c r="C44" s="83" t="s">
        <v>153</v>
      </c>
      <c r="D44" s="84">
        <v>0</v>
      </c>
      <c r="E44" s="85">
        <v>2</v>
      </c>
      <c r="F44" s="85">
        <v>3</v>
      </c>
      <c r="G44" s="85">
        <v>4</v>
      </c>
      <c r="H44" s="85">
        <v>0</v>
      </c>
      <c r="I44" s="85">
        <v>0</v>
      </c>
      <c r="J44" s="85">
        <v>8</v>
      </c>
      <c r="K44" s="86">
        <v>10</v>
      </c>
      <c r="L44" s="185">
        <v>5</v>
      </c>
      <c r="M44" s="87">
        <v>3</v>
      </c>
      <c r="N44" s="88">
        <v>5</v>
      </c>
      <c r="O44" s="88">
        <v>5</v>
      </c>
      <c r="P44" s="88">
        <v>4</v>
      </c>
      <c r="Q44" s="88">
        <f t="shared" si="0"/>
        <v>49</v>
      </c>
      <c r="R44" s="191">
        <v>1.6</v>
      </c>
      <c r="S44" s="76">
        <v>1.1252200000000001</v>
      </c>
      <c r="T44" s="77">
        <f t="shared" si="1"/>
        <v>88.217248000000012</v>
      </c>
      <c r="U44" s="89"/>
      <c r="V44" s="186">
        <v>1496758</v>
      </c>
      <c r="W44" s="80">
        <f t="shared" si="2"/>
        <v>1.6</v>
      </c>
      <c r="X44" s="81">
        <f t="shared" si="2"/>
        <v>1.1252200000000001</v>
      </c>
    </row>
    <row r="45" spans="1:24" x14ac:dyDescent="0.25">
      <c r="A45" s="1" t="s">
        <v>154</v>
      </c>
      <c r="B45" s="29">
        <f t="shared" si="3"/>
        <v>39</v>
      </c>
      <c r="C45" s="83" t="s">
        <v>155</v>
      </c>
      <c r="D45" s="84">
        <v>1</v>
      </c>
      <c r="E45" s="85">
        <v>0</v>
      </c>
      <c r="F45" s="85">
        <v>3</v>
      </c>
      <c r="G45" s="85">
        <v>0</v>
      </c>
      <c r="H45" s="85">
        <v>0</v>
      </c>
      <c r="I45" s="85">
        <v>6</v>
      </c>
      <c r="J45" s="85">
        <v>8</v>
      </c>
      <c r="K45" s="86">
        <v>10</v>
      </c>
      <c r="L45" s="185">
        <v>2</v>
      </c>
      <c r="M45" s="87">
        <v>2</v>
      </c>
      <c r="N45" s="88">
        <v>5</v>
      </c>
      <c r="O45" s="88">
        <v>7</v>
      </c>
      <c r="P45" s="88">
        <v>5</v>
      </c>
      <c r="Q45" s="88">
        <f t="shared" si="0"/>
        <v>49</v>
      </c>
      <c r="R45" s="191">
        <v>1.6</v>
      </c>
      <c r="S45" s="76">
        <v>1.0639000000000001</v>
      </c>
      <c r="T45" s="77">
        <f t="shared" si="1"/>
        <v>83.409760000000006</v>
      </c>
      <c r="U45" s="89"/>
      <c r="V45" s="186">
        <v>330207</v>
      </c>
      <c r="W45" s="80">
        <f t="shared" si="2"/>
        <v>1.6</v>
      </c>
      <c r="X45" s="81">
        <f t="shared" si="2"/>
        <v>1.0639000000000001</v>
      </c>
    </row>
    <row r="46" spans="1:24" ht="15.75" thickBot="1" x14ac:dyDescent="0.3">
      <c r="A46" s="192" t="s">
        <v>156</v>
      </c>
      <c r="B46" s="193">
        <f t="shared" si="3"/>
        <v>40</v>
      </c>
      <c r="C46" s="194" t="s">
        <v>157</v>
      </c>
      <c r="D46" s="195">
        <v>1</v>
      </c>
      <c r="E46" s="196">
        <v>2</v>
      </c>
      <c r="F46" s="196">
        <v>3</v>
      </c>
      <c r="G46" s="196">
        <v>4</v>
      </c>
      <c r="H46" s="196">
        <v>5</v>
      </c>
      <c r="I46" s="196">
        <v>6</v>
      </c>
      <c r="J46" s="196">
        <v>8</v>
      </c>
      <c r="K46" s="197">
        <v>10</v>
      </c>
      <c r="L46" s="198">
        <v>1</v>
      </c>
      <c r="M46" s="199">
        <v>3</v>
      </c>
      <c r="N46" s="200">
        <v>4</v>
      </c>
      <c r="O46" s="200">
        <v>6</v>
      </c>
      <c r="P46" s="200">
        <v>3</v>
      </c>
      <c r="Q46" s="200">
        <f t="shared" si="0"/>
        <v>56</v>
      </c>
      <c r="R46" s="194">
        <v>1.4</v>
      </c>
      <c r="S46" s="201">
        <v>1.0489999999999999</v>
      </c>
      <c r="T46" s="202">
        <f t="shared" si="1"/>
        <v>82.241599999999991</v>
      </c>
      <c r="U46" s="203"/>
      <c r="V46" s="204">
        <v>10411</v>
      </c>
      <c r="W46" s="205">
        <f t="shared" si="2"/>
        <v>1.4</v>
      </c>
      <c r="X46" s="206">
        <f t="shared" si="2"/>
        <v>1.0489999999999999</v>
      </c>
    </row>
    <row r="47" spans="1:24" ht="15.75" thickTop="1" x14ac:dyDescent="0.25">
      <c r="B47" s="213"/>
      <c r="C47" s="214"/>
    </row>
    <row r="48" spans="1:24" x14ac:dyDescent="0.25">
      <c r="B48" s="183"/>
      <c r="C48" s="215"/>
    </row>
    <row r="49" spans="2:3" x14ac:dyDescent="0.25">
      <c r="B49" s="215"/>
      <c r="C49" s="215"/>
    </row>
    <row r="50" spans="2:3" x14ac:dyDescent="0.25">
      <c r="B50" s="215"/>
      <c r="C50" s="215"/>
    </row>
    <row r="51" spans="2:3" x14ac:dyDescent="0.25">
      <c r="B51" s="215"/>
      <c r="C51" s="215"/>
    </row>
    <row r="52" spans="2:3" x14ac:dyDescent="0.25">
      <c r="B52" s="215"/>
      <c r="C52" s="215"/>
    </row>
    <row r="53" spans="2:3" x14ac:dyDescent="0.25">
      <c r="B53" s="215"/>
      <c r="C53" s="215"/>
    </row>
    <row r="54" spans="2:3" x14ac:dyDescent="0.25">
      <c r="B54" s="215"/>
      <c r="C54" s="215"/>
    </row>
    <row r="55" spans="2:3" x14ac:dyDescent="0.25">
      <c r="B55" s="215"/>
      <c r="C55" s="215"/>
    </row>
    <row r="56" spans="2:3" x14ac:dyDescent="0.25">
      <c r="B56" s="215"/>
      <c r="C56" s="215"/>
    </row>
  </sheetData>
  <mergeCells count="11">
    <mergeCell ref="T3:T4"/>
    <mergeCell ref="D1:X1"/>
    <mergeCell ref="D3:K3"/>
    <mergeCell ref="L3:L4"/>
    <mergeCell ref="M3:M4"/>
    <mergeCell ref="N3:N4"/>
    <mergeCell ref="O3:O4"/>
    <mergeCell ref="P3:P4"/>
    <mergeCell ref="Q3:Q4"/>
    <mergeCell ref="R3:R4"/>
    <mergeCell ref="S3:S4"/>
  </mergeCells>
  <hyperlinks>
    <hyperlink ref="A21" r:id="rId1"/>
  </hyperlinks>
  <pageMargins left="0.25" right="0.25" top="0.75" bottom="0.75" header="0.3" footer="0.3"/>
  <pageSetup scale="55" fitToHeight="29" orientation="landscape" cellComments="asDisplayed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opLeftCell="C1" zoomScaleNormal="100" workbookViewId="0">
      <selection activeCell="U4" sqref="U4:U6"/>
    </sheetView>
  </sheetViews>
  <sheetFormatPr defaultRowHeight="15" x14ac:dyDescent="0.25"/>
  <cols>
    <col min="1" max="1" width="4.5703125" style="29" customWidth="1"/>
    <col min="2" max="2" width="41.85546875" style="1" customWidth="1"/>
    <col min="3" max="10" width="4.140625" style="1" customWidth="1"/>
    <col min="11" max="11" width="5.140625" style="1" customWidth="1"/>
    <col min="12" max="12" width="5.7109375" style="1" customWidth="1"/>
    <col min="13" max="13" width="5.5703125" style="1" customWidth="1"/>
    <col min="14" max="17" width="5.42578125" style="1" customWidth="1"/>
    <col min="18" max="18" width="5.85546875" style="1" customWidth="1"/>
    <col min="19" max="19" width="5.7109375" style="1" customWidth="1"/>
    <col min="20" max="20" width="9.5703125" style="1" customWidth="1"/>
    <col min="21" max="21" width="5.7109375" style="1" customWidth="1"/>
    <col min="22" max="22" width="21.140625" style="255" customWidth="1"/>
    <col min="23" max="23" width="8.42578125" style="3" customWidth="1"/>
    <col min="24" max="24" width="8.5703125" style="1" customWidth="1"/>
    <col min="25" max="16384" width="9.140625" style="1"/>
  </cols>
  <sheetData>
    <row r="1" spans="1:26" s="283" customFormat="1" ht="16.5" customHeight="1" x14ac:dyDescent="0.25">
      <c r="A1" s="282"/>
    </row>
    <row r="2" spans="1:26" ht="18" customHeight="1" x14ac:dyDescent="0.35">
      <c r="C2" s="258" t="s">
        <v>30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ht="18.75" customHeight="1" thickBot="1" x14ac:dyDescent="0.3">
      <c r="V3" s="30"/>
      <c r="W3" s="1"/>
    </row>
    <row r="4" spans="1:26" s="6" customFormat="1" ht="18" customHeight="1" thickBot="1" x14ac:dyDescent="0.3">
      <c r="A4" s="31"/>
      <c r="B4" s="7" t="s">
        <v>31</v>
      </c>
      <c r="C4" s="260" t="s">
        <v>2</v>
      </c>
      <c r="D4" s="261"/>
      <c r="E4" s="261"/>
      <c r="F4" s="261"/>
      <c r="G4" s="261"/>
      <c r="H4" s="261"/>
      <c r="I4" s="261"/>
      <c r="J4" s="262"/>
      <c r="K4" s="263" t="s">
        <v>3</v>
      </c>
      <c r="L4" s="265" t="s">
        <v>4</v>
      </c>
      <c r="M4" s="265" t="s">
        <v>5</v>
      </c>
      <c r="N4" s="265" t="s">
        <v>6</v>
      </c>
      <c r="O4" s="265" t="s">
        <v>7</v>
      </c>
      <c r="P4" s="286" t="s">
        <v>8</v>
      </c>
      <c r="Q4" s="289" t="s">
        <v>32</v>
      </c>
      <c r="R4" s="273" t="s">
        <v>33</v>
      </c>
      <c r="S4" s="275" t="s">
        <v>9</v>
      </c>
      <c r="T4" s="277" t="s">
        <v>34</v>
      </c>
      <c r="U4" s="279" t="s">
        <v>11</v>
      </c>
      <c r="V4" s="32"/>
    </row>
    <row r="5" spans="1:26" s="6" customFormat="1" ht="108" customHeight="1" thickBot="1" x14ac:dyDescent="0.3">
      <c r="A5" s="31"/>
      <c r="B5" s="33"/>
      <c r="C5" s="34" t="s">
        <v>13</v>
      </c>
      <c r="D5" s="35" t="s">
        <v>14</v>
      </c>
      <c r="E5" s="35" t="s">
        <v>15</v>
      </c>
      <c r="F5" s="35" t="s">
        <v>16</v>
      </c>
      <c r="G5" s="35" t="s">
        <v>17</v>
      </c>
      <c r="H5" s="35" t="s">
        <v>18</v>
      </c>
      <c r="I5" s="35" t="s">
        <v>19</v>
      </c>
      <c r="J5" s="36" t="s">
        <v>20</v>
      </c>
      <c r="K5" s="284"/>
      <c r="L5" s="285"/>
      <c r="M5" s="285"/>
      <c r="N5" s="285"/>
      <c r="O5" s="285"/>
      <c r="P5" s="287"/>
      <c r="Q5" s="290"/>
      <c r="R5" s="274"/>
      <c r="S5" s="276"/>
      <c r="T5" s="278"/>
      <c r="U5" s="280"/>
      <c r="V5" s="37"/>
      <c r="W5" s="38" t="s">
        <v>35</v>
      </c>
      <c r="X5" s="39" t="s">
        <v>36</v>
      </c>
      <c r="Y5" s="39" t="s">
        <v>22</v>
      </c>
      <c r="Z5" s="39" t="s">
        <v>37</v>
      </c>
    </row>
    <row r="6" spans="1:26" ht="18" customHeight="1" thickTop="1" thickBot="1" x14ac:dyDescent="0.3">
      <c r="B6" s="40" t="s">
        <v>24</v>
      </c>
      <c r="C6" s="41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8</v>
      </c>
      <c r="J6" s="43">
        <v>10</v>
      </c>
      <c r="K6" s="44" t="s">
        <v>25</v>
      </c>
      <c r="L6" s="20" t="s">
        <v>25</v>
      </c>
      <c r="M6" s="20" t="s">
        <v>25</v>
      </c>
      <c r="N6" s="20" t="s">
        <v>25</v>
      </c>
      <c r="O6" s="20" t="s">
        <v>25</v>
      </c>
      <c r="P6" s="288"/>
      <c r="Q6" s="45" t="s">
        <v>26</v>
      </c>
      <c r="R6" s="46" t="s">
        <v>38</v>
      </c>
      <c r="S6" s="46" t="s">
        <v>26</v>
      </c>
      <c r="T6" s="47" t="s">
        <v>39</v>
      </c>
      <c r="U6" s="281"/>
      <c r="V6" s="48" t="s">
        <v>28</v>
      </c>
      <c r="W6" s="49" t="str">
        <f>IF(Q6="NA","1",Q6)</f>
        <v>Scale 1.6</v>
      </c>
      <c r="X6" s="50" t="str">
        <f>IF(R6="NA","1",R6)</f>
        <v>Scale 1.7</v>
      </c>
      <c r="Y6" s="50" t="str">
        <f>IF(S6="NA","1",S6)</f>
        <v>Scale 1.6</v>
      </c>
      <c r="Z6" s="50" t="str">
        <f>IF(T6="NA","1",T6)</f>
        <v>Scale 1.9</v>
      </c>
    </row>
    <row r="7" spans="1:26" ht="18" customHeight="1" thickTop="1" x14ac:dyDescent="0.25">
      <c r="A7" s="222">
        <v>1</v>
      </c>
      <c r="B7" s="68" t="s">
        <v>158</v>
      </c>
      <c r="C7" s="84">
        <v>0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8</v>
      </c>
      <c r="J7" s="223">
        <v>10</v>
      </c>
      <c r="K7" s="210">
        <v>7</v>
      </c>
      <c r="L7" s="73">
        <v>7</v>
      </c>
      <c r="M7" s="73">
        <v>10</v>
      </c>
      <c r="N7" s="73">
        <v>10</v>
      </c>
      <c r="O7" s="73">
        <v>10</v>
      </c>
      <c r="P7" s="224">
        <f t="shared" ref="P7:P27" si="0">SUM(C7:O7)</f>
        <v>82</v>
      </c>
      <c r="Q7" s="75">
        <v>1.6</v>
      </c>
      <c r="R7" s="75">
        <v>1.4</v>
      </c>
      <c r="S7" s="75">
        <v>1.4</v>
      </c>
      <c r="T7" s="225"/>
      <c r="U7" s="226">
        <f t="shared" ref="U7:U27" si="1">SUM(P7)*W7*X7*Y7*Z7</f>
        <v>257.15199999999999</v>
      </c>
      <c r="V7" s="227"/>
      <c r="W7" s="228">
        <f t="shared" ref="W7:Z27" si="2">IF(ISBLANK(Q7),"1",IF(Q7="NA","1",Q7))</f>
        <v>1.6</v>
      </c>
      <c r="X7" s="211">
        <f t="shared" si="2"/>
        <v>1.4</v>
      </c>
      <c r="Y7" s="211">
        <f t="shared" si="2"/>
        <v>1.4</v>
      </c>
      <c r="Z7" s="211" t="str">
        <f t="shared" si="2"/>
        <v>1</v>
      </c>
    </row>
    <row r="8" spans="1:26" ht="18" customHeight="1" x14ac:dyDescent="0.25">
      <c r="A8" s="229">
        <f>SUM(A7+1)</f>
        <v>2</v>
      </c>
      <c r="B8" s="83" t="s">
        <v>159</v>
      </c>
      <c r="C8" s="84">
        <v>0</v>
      </c>
      <c r="D8" s="85">
        <v>2</v>
      </c>
      <c r="E8" s="85">
        <v>3</v>
      </c>
      <c r="F8" s="85">
        <v>4</v>
      </c>
      <c r="G8" s="85">
        <v>5</v>
      </c>
      <c r="H8" s="85">
        <v>6</v>
      </c>
      <c r="I8" s="85">
        <v>8</v>
      </c>
      <c r="J8" s="223">
        <v>10</v>
      </c>
      <c r="K8" s="185">
        <v>2</v>
      </c>
      <c r="L8" s="88">
        <v>5</v>
      </c>
      <c r="M8" s="88">
        <v>7</v>
      </c>
      <c r="N8" s="88">
        <v>8</v>
      </c>
      <c r="O8" s="88">
        <v>5</v>
      </c>
      <c r="P8" s="224">
        <f t="shared" si="0"/>
        <v>65</v>
      </c>
      <c r="Q8" s="161">
        <v>1.6</v>
      </c>
      <c r="R8" s="161">
        <v>1.4</v>
      </c>
      <c r="S8" s="75">
        <v>1.4</v>
      </c>
      <c r="T8" s="225"/>
      <c r="U8" s="230">
        <f t="shared" si="1"/>
        <v>203.83999999999997</v>
      </c>
      <c r="V8" s="231"/>
      <c r="W8" s="232">
        <f t="shared" si="2"/>
        <v>1.6</v>
      </c>
      <c r="X8" s="212">
        <f t="shared" si="2"/>
        <v>1.4</v>
      </c>
      <c r="Y8" s="212">
        <f t="shared" si="2"/>
        <v>1.4</v>
      </c>
      <c r="Z8" s="212" t="str">
        <f t="shared" si="2"/>
        <v>1</v>
      </c>
    </row>
    <row r="9" spans="1:26" ht="18" customHeight="1" x14ac:dyDescent="0.25">
      <c r="A9" s="229">
        <f t="shared" ref="A9:A29" si="3">SUM(A8+1)</f>
        <v>3</v>
      </c>
      <c r="B9" s="184" t="s">
        <v>160</v>
      </c>
      <c r="C9" s="233">
        <v>0</v>
      </c>
      <c r="D9" s="85">
        <v>0</v>
      </c>
      <c r="E9" s="85">
        <v>3</v>
      </c>
      <c r="F9" s="85">
        <v>4</v>
      </c>
      <c r="G9" s="85">
        <v>5</v>
      </c>
      <c r="H9" s="85">
        <v>0</v>
      </c>
      <c r="I9" s="85">
        <v>0</v>
      </c>
      <c r="J9" s="223">
        <v>10</v>
      </c>
      <c r="K9" s="185">
        <v>7</v>
      </c>
      <c r="L9" s="88">
        <v>10</v>
      </c>
      <c r="M9" s="88">
        <v>10</v>
      </c>
      <c r="N9" s="88">
        <v>1</v>
      </c>
      <c r="O9" s="88">
        <v>10</v>
      </c>
      <c r="P9" s="224">
        <f t="shared" si="0"/>
        <v>60</v>
      </c>
      <c r="Q9" s="161">
        <v>1.6</v>
      </c>
      <c r="R9" s="161">
        <v>1.3</v>
      </c>
      <c r="S9" s="75">
        <v>1.4</v>
      </c>
      <c r="T9" s="225"/>
      <c r="U9" s="230">
        <f t="shared" si="1"/>
        <v>174.72</v>
      </c>
      <c r="V9" s="231"/>
      <c r="W9" s="232">
        <f t="shared" si="2"/>
        <v>1.6</v>
      </c>
      <c r="X9" s="212">
        <f t="shared" si="2"/>
        <v>1.3</v>
      </c>
      <c r="Y9" s="212">
        <f t="shared" si="2"/>
        <v>1.4</v>
      </c>
      <c r="Z9" s="212" t="str">
        <f t="shared" si="2"/>
        <v>1</v>
      </c>
    </row>
    <row r="10" spans="1:26" ht="18" customHeight="1" x14ac:dyDescent="0.25">
      <c r="A10" s="229">
        <f t="shared" si="3"/>
        <v>4</v>
      </c>
      <c r="B10" s="83" t="s">
        <v>161</v>
      </c>
      <c r="C10" s="84">
        <v>1</v>
      </c>
      <c r="D10" s="85">
        <v>0</v>
      </c>
      <c r="E10" s="85">
        <v>0</v>
      </c>
      <c r="F10" s="85">
        <v>4</v>
      </c>
      <c r="G10" s="85">
        <v>5</v>
      </c>
      <c r="H10" s="85">
        <v>6</v>
      </c>
      <c r="I10" s="85">
        <v>0</v>
      </c>
      <c r="J10" s="223">
        <v>10</v>
      </c>
      <c r="K10" s="185">
        <v>10</v>
      </c>
      <c r="L10" s="88">
        <v>10</v>
      </c>
      <c r="M10" s="88">
        <v>10</v>
      </c>
      <c r="N10" s="88">
        <v>1</v>
      </c>
      <c r="O10" s="88">
        <v>10</v>
      </c>
      <c r="P10" s="224">
        <f t="shared" si="0"/>
        <v>67</v>
      </c>
      <c r="Q10" s="161">
        <v>1.5</v>
      </c>
      <c r="R10" s="161">
        <v>1.6</v>
      </c>
      <c r="S10" s="75">
        <v>1</v>
      </c>
      <c r="T10" s="225"/>
      <c r="U10" s="230">
        <f t="shared" si="1"/>
        <v>160.80000000000001</v>
      </c>
      <c r="V10" s="231"/>
      <c r="W10" s="232">
        <f t="shared" si="2"/>
        <v>1.5</v>
      </c>
      <c r="X10" s="212">
        <f t="shared" si="2"/>
        <v>1.6</v>
      </c>
      <c r="Y10" s="212">
        <f t="shared" si="2"/>
        <v>1</v>
      </c>
      <c r="Z10" s="212" t="str">
        <f t="shared" si="2"/>
        <v>1</v>
      </c>
    </row>
    <row r="11" spans="1:26" ht="18" customHeight="1" thickBot="1" x14ac:dyDescent="0.3">
      <c r="A11" s="234">
        <f t="shared" si="3"/>
        <v>5</v>
      </c>
      <c r="B11" s="107" t="s">
        <v>162</v>
      </c>
      <c r="C11" s="207">
        <v>0</v>
      </c>
      <c r="D11" s="208">
        <v>0</v>
      </c>
      <c r="E11" s="208">
        <v>3</v>
      </c>
      <c r="F11" s="235">
        <v>4</v>
      </c>
      <c r="G11" s="208">
        <v>0</v>
      </c>
      <c r="H11" s="208">
        <v>0</v>
      </c>
      <c r="I11" s="235">
        <v>0</v>
      </c>
      <c r="J11" s="209">
        <v>10</v>
      </c>
      <c r="K11" s="111">
        <v>1</v>
      </c>
      <c r="L11" s="112">
        <v>10</v>
      </c>
      <c r="M11" s="112">
        <v>6</v>
      </c>
      <c r="N11" s="112">
        <v>5</v>
      </c>
      <c r="O11" s="112">
        <v>5</v>
      </c>
      <c r="P11" s="236">
        <f t="shared" si="0"/>
        <v>44</v>
      </c>
      <c r="Q11" s="237">
        <v>1.6</v>
      </c>
      <c r="R11" s="237">
        <v>1.4</v>
      </c>
      <c r="S11" s="237">
        <v>1.4</v>
      </c>
      <c r="T11" s="238"/>
      <c r="U11" s="239">
        <f t="shared" si="1"/>
        <v>137.98399999999998</v>
      </c>
      <c r="V11" s="240"/>
      <c r="W11" s="232">
        <f t="shared" si="2"/>
        <v>1.6</v>
      </c>
      <c r="X11" s="212">
        <f t="shared" si="2"/>
        <v>1.4</v>
      </c>
      <c r="Y11" s="212">
        <f t="shared" si="2"/>
        <v>1.4</v>
      </c>
      <c r="Z11" s="212" t="str">
        <f t="shared" si="2"/>
        <v>1</v>
      </c>
    </row>
    <row r="12" spans="1:26" ht="18" customHeight="1" thickTop="1" x14ac:dyDescent="0.25">
      <c r="A12" s="222">
        <f t="shared" si="3"/>
        <v>6</v>
      </c>
      <c r="B12" s="68" t="s">
        <v>163</v>
      </c>
      <c r="C12" s="241">
        <v>0</v>
      </c>
      <c r="D12" s="242">
        <v>0</v>
      </c>
      <c r="E12" s="242">
        <v>0</v>
      </c>
      <c r="F12" s="70">
        <v>4</v>
      </c>
      <c r="G12" s="242">
        <v>5</v>
      </c>
      <c r="H12" s="242">
        <v>0</v>
      </c>
      <c r="I12" s="70">
        <v>0</v>
      </c>
      <c r="J12" s="243">
        <v>10</v>
      </c>
      <c r="K12" s="210">
        <v>1</v>
      </c>
      <c r="L12" s="73">
        <v>10</v>
      </c>
      <c r="M12" s="73">
        <v>5</v>
      </c>
      <c r="N12" s="73">
        <v>1</v>
      </c>
      <c r="O12" s="73">
        <v>5</v>
      </c>
      <c r="P12" s="224">
        <f t="shared" si="0"/>
        <v>41</v>
      </c>
      <c r="Q12" s="74">
        <v>1.4</v>
      </c>
      <c r="R12" s="74">
        <v>1.6</v>
      </c>
      <c r="S12" s="74">
        <v>1.4</v>
      </c>
      <c r="T12" s="244"/>
      <c r="U12" s="230">
        <f t="shared" si="1"/>
        <v>128.57599999999999</v>
      </c>
      <c r="V12" s="227"/>
      <c r="W12" s="228">
        <f t="shared" si="2"/>
        <v>1.4</v>
      </c>
      <c r="X12" s="211">
        <f t="shared" si="2"/>
        <v>1.6</v>
      </c>
      <c r="Y12" s="211">
        <f t="shared" si="2"/>
        <v>1.4</v>
      </c>
      <c r="Z12" s="211" t="str">
        <f t="shared" si="2"/>
        <v>1</v>
      </c>
    </row>
    <row r="13" spans="1:26" ht="18" customHeight="1" x14ac:dyDescent="0.25">
      <c r="A13" s="229">
        <f t="shared" si="3"/>
        <v>7</v>
      </c>
      <c r="B13" s="83" t="s">
        <v>164</v>
      </c>
      <c r="C13" s="84">
        <v>0</v>
      </c>
      <c r="D13" s="85">
        <v>0</v>
      </c>
      <c r="E13" s="85">
        <v>0</v>
      </c>
      <c r="F13" s="85">
        <v>4</v>
      </c>
      <c r="G13" s="85">
        <v>5</v>
      </c>
      <c r="H13" s="85">
        <v>0</v>
      </c>
      <c r="I13" s="85">
        <v>0</v>
      </c>
      <c r="J13" s="223">
        <v>10</v>
      </c>
      <c r="K13" s="185">
        <v>1</v>
      </c>
      <c r="L13" s="88">
        <v>10</v>
      </c>
      <c r="M13" s="88">
        <v>5</v>
      </c>
      <c r="N13" s="88">
        <v>1</v>
      </c>
      <c r="O13" s="88">
        <v>5</v>
      </c>
      <c r="P13" s="224">
        <f t="shared" si="0"/>
        <v>41</v>
      </c>
      <c r="Q13" s="134">
        <v>1.4</v>
      </c>
      <c r="R13" s="134">
        <v>1.6</v>
      </c>
      <c r="S13" s="74">
        <v>1.4</v>
      </c>
      <c r="T13" s="244"/>
      <c r="U13" s="230">
        <f t="shared" si="1"/>
        <v>128.57599999999999</v>
      </c>
      <c r="V13" s="231"/>
      <c r="W13" s="232">
        <f t="shared" si="2"/>
        <v>1.4</v>
      </c>
      <c r="X13" s="212">
        <f t="shared" si="2"/>
        <v>1.6</v>
      </c>
      <c r="Y13" s="212">
        <f t="shared" si="2"/>
        <v>1.4</v>
      </c>
      <c r="Z13" s="212" t="str">
        <f t="shared" si="2"/>
        <v>1</v>
      </c>
    </row>
    <row r="14" spans="1:26" ht="24.75" customHeight="1" x14ac:dyDescent="0.25">
      <c r="A14" s="229">
        <f t="shared" si="3"/>
        <v>8</v>
      </c>
      <c r="B14" s="83" t="s">
        <v>165</v>
      </c>
      <c r="C14" s="84">
        <v>0</v>
      </c>
      <c r="D14" s="85">
        <v>0</v>
      </c>
      <c r="E14" s="85">
        <v>5</v>
      </c>
      <c r="F14" s="85">
        <v>7</v>
      </c>
      <c r="G14" s="85">
        <v>3</v>
      </c>
      <c r="H14" s="85">
        <v>0</v>
      </c>
      <c r="I14" s="85">
        <v>7</v>
      </c>
      <c r="J14" s="223">
        <v>10</v>
      </c>
      <c r="K14" s="185">
        <v>5</v>
      </c>
      <c r="L14" s="88">
        <v>10</v>
      </c>
      <c r="M14" s="88">
        <v>10</v>
      </c>
      <c r="N14" s="88">
        <v>7</v>
      </c>
      <c r="O14" s="88">
        <v>10</v>
      </c>
      <c r="P14" s="224">
        <f t="shared" si="0"/>
        <v>74</v>
      </c>
      <c r="Q14" s="161">
        <v>1</v>
      </c>
      <c r="R14" s="161">
        <v>1</v>
      </c>
      <c r="S14" s="75">
        <v>1.7</v>
      </c>
      <c r="T14" s="225"/>
      <c r="U14" s="230">
        <f t="shared" si="1"/>
        <v>125.8</v>
      </c>
      <c r="V14" s="231" t="s">
        <v>166</v>
      </c>
      <c r="W14" s="232">
        <f t="shared" si="2"/>
        <v>1</v>
      </c>
      <c r="X14" s="212">
        <f t="shared" si="2"/>
        <v>1</v>
      </c>
      <c r="Y14" s="212">
        <f t="shared" si="2"/>
        <v>1.7</v>
      </c>
      <c r="Z14" s="212" t="str">
        <f t="shared" si="2"/>
        <v>1</v>
      </c>
    </row>
    <row r="15" spans="1:26" ht="18" customHeight="1" x14ac:dyDescent="0.25">
      <c r="A15" s="229">
        <f t="shared" si="3"/>
        <v>9</v>
      </c>
      <c r="B15" s="83" t="s">
        <v>167</v>
      </c>
      <c r="C15" s="84">
        <v>0</v>
      </c>
      <c r="D15" s="85">
        <v>0</v>
      </c>
      <c r="E15" s="85">
        <v>0</v>
      </c>
      <c r="F15" s="85">
        <v>4</v>
      </c>
      <c r="G15" s="85">
        <v>5</v>
      </c>
      <c r="H15" s="85">
        <v>0</v>
      </c>
      <c r="I15" s="85">
        <v>0</v>
      </c>
      <c r="J15" s="223">
        <v>10</v>
      </c>
      <c r="K15" s="185">
        <v>4</v>
      </c>
      <c r="L15" s="88">
        <v>10</v>
      </c>
      <c r="M15" s="88">
        <v>4</v>
      </c>
      <c r="N15" s="88">
        <v>1</v>
      </c>
      <c r="O15" s="88">
        <v>7</v>
      </c>
      <c r="P15" s="224">
        <f t="shared" si="0"/>
        <v>45</v>
      </c>
      <c r="Q15" s="161">
        <v>1.6</v>
      </c>
      <c r="R15" s="161">
        <v>1.7</v>
      </c>
      <c r="S15" s="75"/>
      <c r="T15" s="225"/>
      <c r="U15" s="230">
        <f t="shared" si="1"/>
        <v>122.39999999999999</v>
      </c>
      <c r="V15" s="231"/>
      <c r="W15" s="232">
        <f t="shared" si="2"/>
        <v>1.6</v>
      </c>
      <c r="X15" s="212">
        <f t="shared" si="2"/>
        <v>1.7</v>
      </c>
      <c r="Y15" s="212" t="str">
        <f t="shared" si="2"/>
        <v>1</v>
      </c>
      <c r="Z15" s="212" t="str">
        <f t="shared" si="2"/>
        <v>1</v>
      </c>
    </row>
    <row r="16" spans="1:26" ht="18" customHeight="1" thickBot="1" x14ac:dyDescent="0.3">
      <c r="A16" s="234">
        <f t="shared" si="3"/>
        <v>10</v>
      </c>
      <c r="B16" s="107" t="s">
        <v>168</v>
      </c>
      <c r="C16" s="207">
        <v>0</v>
      </c>
      <c r="D16" s="208">
        <v>0</v>
      </c>
      <c r="E16" s="208">
        <v>0</v>
      </c>
      <c r="F16" s="235">
        <v>4</v>
      </c>
      <c r="G16" s="208">
        <v>5</v>
      </c>
      <c r="H16" s="235">
        <v>0</v>
      </c>
      <c r="I16" s="208">
        <v>0</v>
      </c>
      <c r="J16" s="245">
        <v>10</v>
      </c>
      <c r="K16" s="187">
        <v>1</v>
      </c>
      <c r="L16" s="112">
        <v>10</v>
      </c>
      <c r="M16" s="112">
        <v>5</v>
      </c>
      <c r="N16" s="112">
        <v>1</v>
      </c>
      <c r="O16" s="112">
        <v>5</v>
      </c>
      <c r="P16" s="236">
        <f t="shared" si="0"/>
        <v>41</v>
      </c>
      <c r="Q16" s="113">
        <v>1.4</v>
      </c>
      <c r="R16" s="113">
        <v>1.5</v>
      </c>
      <c r="S16" s="113">
        <v>1.4</v>
      </c>
      <c r="T16" s="246"/>
      <c r="U16" s="230">
        <f t="shared" si="1"/>
        <v>120.53999999999998</v>
      </c>
      <c r="V16" s="240"/>
      <c r="W16" s="232">
        <f t="shared" si="2"/>
        <v>1.4</v>
      </c>
      <c r="X16" s="212">
        <f t="shared" si="2"/>
        <v>1.5</v>
      </c>
      <c r="Y16" s="212">
        <f t="shared" si="2"/>
        <v>1.4</v>
      </c>
      <c r="Z16" s="212" t="str">
        <f t="shared" si="2"/>
        <v>1</v>
      </c>
    </row>
    <row r="17" spans="1:26" ht="18" customHeight="1" thickTop="1" x14ac:dyDescent="0.25">
      <c r="A17" s="222">
        <f t="shared" si="3"/>
        <v>11</v>
      </c>
      <c r="B17" s="68" t="s">
        <v>169</v>
      </c>
      <c r="C17" s="241">
        <v>0</v>
      </c>
      <c r="D17" s="242">
        <v>0</v>
      </c>
      <c r="E17" s="242">
        <v>0</v>
      </c>
      <c r="F17" s="70">
        <v>4</v>
      </c>
      <c r="G17" s="242">
        <v>5</v>
      </c>
      <c r="H17" s="70">
        <v>0</v>
      </c>
      <c r="I17" s="242">
        <v>0</v>
      </c>
      <c r="J17" s="243">
        <v>10</v>
      </c>
      <c r="K17" s="72">
        <v>1</v>
      </c>
      <c r="L17" s="73">
        <v>10</v>
      </c>
      <c r="M17" s="73">
        <v>5</v>
      </c>
      <c r="N17" s="73">
        <v>1</v>
      </c>
      <c r="O17" s="73">
        <v>5</v>
      </c>
      <c r="P17" s="224">
        <f t="shared" si="0"/>
        <v>41</v>
      </c>
      <c r="Q17" s="74">
        <v>1.3</v>
      </c>
      <c r="R17" s="74">
        <v>1.6</v>
      </c>
      <c r="S17" s="74">
        <v>1.4</v>
      </c>
      <c r="T17" s="244"/>
      <c r="U17" s="230">
        <f t="shared" si="1"/>
        <v>119.39200000000001</v>
      </c>
      <c r="V17" s="227"/>
      <c r="W17" s="228">
        <f t="shared" si="2"/>
        <v>1.3</v>
      </c>
      <c r="X17" s="211">
        <f t="shared" si="2"/>
        <v>1.6</v>
      </c>
      <c r="Y17" s="211">
        <f t="shared" si="2"/>
        <v>1.4</v>
      </c>
      <c r="Z17" s="211" t="str">
        <f t="shared" si="2"/>
        <v>1</v>
      </c>
    </row>
    <row r="18" spans="1:26" ht="18" customHeight="1" x14ac:dyDescent="0.25">
      <c r="A18" s="229">
        <f t="shared" si="3"/>
        <v>12</v>
      </c>
      <c r="B18" s="83" t="s">
        <v>170</v>
      </c>
      <c r="C18" s="84">
        <v>0</v>
      </c>
      <c r="D18" s="85">
        <v>0</v>
      </c>
      <c r="E18" s="85">
        <v>0</v>
      </c>
      <c r="F18" s="85">
        <v>4</v>
      </c>
      <c r="G18" s="85">
        <v>5</v>
      </c>
      <c r="H18" s="85">
        <v>0</v>
      </c>
      <c r="I18" s="85">
        <v>0</v>
      </c>
      <c r="J18" s="86">
        <v>10</v>
      </c>
      <c r="K18" s="87">
        <v>1</v>
      </c>
      <c r="L18" s="88">
        <v>10</v>
      </c>
      <c r="M18" s="88">
        <v>5</v>
      </c>
      <c r="N18" s="88">
        <v>1</v>
      </c>
      <c r="O18" s="88">
        <v>5</v>
      </c>
      <c r="P18" s="224">
        <f t="shared" si="0"/>
        <v>41</v>
      </c>
      <c r="Q18" s="134">
        <v>1.4</v>
      </c>
      <c r="R18" s="134">
        <v>1.4</v>
      </c>
      <c r="S18" s="74">
        <v>1.4</v>
      </c>
      <c r="T18" s="244"/>
      <c r="U18" s="230">
        <f t="shared" si="1"/>
        <v>112.50399999999999</v>
      </c>
      <c r="V18" s="231"/>
      <c r="W18" s="232">
        <f t="shared" si="2"/>
        <v>1.4</v>
      </c>
      <c r="X18" s="212">
        <f t="shared" si="2"/>
        <v>1.4</v>
      </c>
      <c r="Y18" s="212">
        <f t="shared" si="2"/>
        <v>1.4</v>
      </c>
      <c r="Z18" s="212" t="str">
        <f t="shared" si="2"/>
        <v>1</v>
      </c>
    </row>
    <row r="19" spans="1:26" ht="18" customHeight="1" x14ac:dyDescent="0.25">
      <c r="A19" s="229">
        <f t="shared" si="3"/>
        <v>13</v>
      </c>
      <c r="B19" s="83" t="s">
        <v>171</v>
      </c>
      <c r="C19" s="84">
        <v>0</v>
      </c>
      <c r="D19" s="85">
        <v>0</v>
      </c>
      <c r="E19" s="85">
        <v>0</v>
      </c>
      <c r="F19" s="85">
        <v>4</v>
      </c>
      <c r="G19" s="85">
        <v>5</v>
      </c>
      <c r="H19" s="85">
        <v>0</v>
      </c>
      <c r="I19" s="85">
        <v>0</v>
      </c>
      <c r="J19" s="86">
        <v>10</v>
      </c>
      <c r="K19" s="87">
        <v>5</v>
      </c>
      <c r="L19" s="88">
        <v>10</v>
      </c>
      <c r="M19" s="88">
        <v>6</v>
      </c>
      <c r="N19" s="88">
        <v>5</v>
      </c>
      <c r="O19" s="88">
        <v>7</v>
      </c>
      <c r="P19" s="224">
        <f t="shared" si="0"/>
        <v>52</v>
      </c>
      <c r="Q19" s="161">
        <v>1.1000000000000001</v>
      </c>
      <c r="R19" s="161">
        <v>1.4</v>
      </c>
      <c r="S19" s="75">
        <v>1.4</v>
      </c>
      <c r="T19" s="225"/>
      <c r="U19" s="230">
        <f t="shared" si="1"/>
        <v>112.11199999999999</v>
      </c>
      <c r="V19" s="231"/>
      <c r="W19" s="232">
        <f t="shared" si="2"/>
        <v>1.1000000000000001</v>
      </c>
      <c r="X19" s="212">
        <f t="shared" si="2"/>
        <v>1.4</v>
      </c>
      <c r="Y19" s="212">
        <f t="shared" si="2"/>
        <v>1.4</v>
      </c>
      <c r="Z19" s="212" t="str">
        <f t="shared" si="2"/>
        <v>1</v>
      </c>
    </row>
    <row r="20" spans="1:26" ht="18" customHeight="1" x14ac:dyDescent="0.25">
      <c r="A20" s="229">
        <f t="shared" si="3"/>
        <v>14</v>
      </c>
      <c r="B20" s="83" t="s">
        <v>172</v>
      </c>
      <c r="C20" s="84">
        <v>0</v>
      </c>
      <c r="D20" s="85">
        <v>0</v>
      </c>
      <c r="E20" s="85">
        <v>0</v>
      </c>
      <c r="F20" s="85">
        <v>4</v>
      </c>
      <c r="G20" s="85">
        <v>5</v>
      </c>
      <c r="H20" s="85">
        <v>0</v>
      </c>
      <c r="I20" s="85">
        <v>0</v>
      </c>
      <c r="J20" s="86">
        <v>10</v>
      </c>
      <c r="K20" s="87">
        <v>1</v>
      </c>
      <c r="L20" s="88">
        <v>10</v>
      </c>
      <c r="M20" s="88">
        <v>5</v>
      </c>
      <c r="N20" s="88">
        <v>1</v>
      </c>
      <c r="O20" s="88">
        <v>5</v>
      </c>
      <c r="P20" s="224">
        <f t="shared" si="0"/>
        <v>41</v>
      </c>
      <c r="Q20" s="134">
        <v>1.3</v>
      </c>
      <c r="R20" s="134">
        <v>1.5</v>
      </c>
      <c r="S20" s="74">
        <v>1.4</v>
      </c>
      <c r="T20" s="244"/>
      <c r="U20" s="230">
        <f t="shared" si="1"/>
        <v>111.92999999999999</v>
      </c>
      <c r="V20" s="231"/>
      <c r="W20" s="232">
        <f t="shared" si="2"/>
        <v>1.3</v>
      </c>
      <c r="X20" s="212">
        <f t="shared" si="2"/>
        <v>1.5</v>
      </c>
      <c r="Y20" s="212">
        <f t="shared" si="2"/>
        <v>1.4</v>
      </c>
      <c r="Z20" s="212" t="str">
        <f t="shared" si="2"/>
        <v>1</v>
      </c>
    </row>
    <row r="21" spans="1:26" ht="18" customHeight="1" thickBot="1" x14ac:dyDescent="0.3">
      <c r="A21" s="234">
        <f t="shared" si="3"/>
        <v>15</v>
      </c>
      <c r="B21" s="107" t="s">
        <v>173</v>
      </c>
      <c r="C21" s="108">
        <v>1</v>
      </c>
      <c r="D21" s="109">
        <v>2</v>
      </c>
      <c r="E21" s="109">
        <v>3</v>
      </c>
      <c r="F21" s="109">
        <v>4</v>
      </c>
      <c r="G21" s="109">
        <v>5</v>
      </c>
      <c r="H21" s="109">
        <v>6</v>
      </c>
      <c r="I21" s="109">
        <v>8</v>
      </c>
      <c r="J21" s="110">
        <v>10</v>
      </c>
      <c r="K21" s="111">
        <v>5</v>
      </c>
      <c r="L21" s="112">
        <v>5</v>
      </c>
      <c r="M21" s="112">
        <v>8</v>
      </c>
      <c r="N21" s="112">
        <v>5</v>
      </c>
      <c r="O21" s="112">
        <v>7</v>
      </c>
      <c r="P21" s="236">
        <f t="shared" si="0"/>
        <v>69</v>
      </c>
      <c r="Q21" s="237">
        <v>1.6</v>
      </c>
      <c r="R21" s="247"/>
      <c r="S21" s="247"/>
      <c r="T21" s="238"/>
      <c r="U21" s="248">
        <f t="shared" si="1"/>
        <v>110.4</v>
      </c>
      <c r="V21" s="240" t="s">
        <v>174</v>
      </c>
      <c r="W21" s="232">
        <f t="shared" si="2"/>
        <v>1.6</v>
      </c>
      <c r="X21" s="212" t="str">
        <f t="shared" si="2"/>
        <v>1</v>
      </c>
      <c r="Y21" s="212" t="str">
        <f t="shared" si="2"/>
        <v>1</v>
      </c>
      <c r="Z21" s="212" t="str">
        <f t="shared" si="2"/>
        <v>1</v>
      </c>
    </row>
    <row r="22" spans="1:26" ht="18" customHeight="1" thickTop="1" x14ac:dyDescent="0.25">
      <c r="A22" s="249">
        <f t="shared" si="3"/>
        <v>16</v>
      </c>
      <c r="B22" s="68" t="s">
        <v>175</v>
      </c>
      <c r="C22" s="69">
        <v>1</v>
      </c>
      <c r="D22" s="70">
        <v>0</v>
      </c>
      <c r="E22" s="70">
        <v>3</v>
      </c>
      <c r="F22" s="70">
        <v>4</v>
      </c>
      <c r="G22" s="70">
        <v>5</v>
      </c>
      <c r="H22" s="70">
        <v>6</v>
      </c>
      <c r="I22" s="70">
        <v>0</v>
      </c>
      <c r="J22" s="71">
        <v>10</v>
      </c>
      <c r="K22" s="72">
        <v>10</v>
      </c>
      <c r="L22" s="73">
        <v>10</v>
      </c>
      <c r="M22" s="73">
        <v>10</v>
      </c>
      <c r="N22" s="73">
        <v>2</v>
      </c>
      <c r="O22" s="73">
        <v>8</v>
      </c>
      <c r="P22" s="224">
        <f t="shared" si="0"/>
        <v>69</v>
      </c>
      <c r="Q22" s="75">
        <v>1.5</v>
      </c>
      <c r="R22" s="250"/>
      <c r="S22" s="250"/>
      <c r="T22" s="225"/>
      <c r="U22" s="230">
        <f t="shared" si="1"/>
        <v>103.5</v>
      </c>
      <c r="V22" s="227"/>
      <c r="W22" s="228">
        <f t="shared" si="2"/>
        <v>1.5</v>
      </c>
      <c r="X22" s="211" t="str">
        <f t="shared" si="2"/>
        <v>1</v>
      </c>
      <c r="Y22" s="211" t="str">
        <f t="shared" si="2"/>
        <v>1</v>
      </c>
      <c r="Z22" s="211" t="str">
        <f t="shared" si="2"/>
        <v>1</v>
      </c>
    </row>
    <row r="23" spans="1:26" ht="18" customHeight="1" x14ac:dyDescent="0.25">
      <c r="A23" s="251">
        <f t="shared" si="3"/>
        <v>17</v>
      </c>
      <c r="B23" s="83" t="s">
        <v>176</v>
      </c>
      <c r="C23" s="84">
        <v>1</v>
      </c>
      <c r="D23" s="85">
        <v>0</v>
      </c>
      <c r="E23" s="85">
        <v>3</v>
      </c>
      <c r="F23" s="85">
        <v>4</v>
      </c>
      <c r="G23" s="85">
        <v>5</v>
      </c>
      <c r="H23" s="85">
        <v>6</v>
      </c>
      <c r="I23" s="85">
        <v>0</v>
      </c>
      <c r="J23" s="86">
        <v>10</v>
      </c>
      <c r="K23" s="87">
        <v>10</v>
      </c>
      <c r="L23" s="88">
        <v>10</v>
      </c>
      <c r="M23" s="88">
        <v>10</v>
      </c>
      <c r="N23" s="88">
        <v>2</v>
      </c>
      <c r="O23" s="88">
        <v>8</v>
      </c>
      <c r="P23" s="224">
        <f t="shared" si="0"/>
        <v>69</v>
      </c>
      <c r="Q23" s="161">
        <v>1.5</v>
      </c>
      <c r="R23" s="252"/>
      <c r="S23" s="250"/>
      <c r="T23" s="225"/>
      <c r="U23" s="230">
        <f t="shared" si="1"/>
        <v>103.5</v>
      </c>
      <c r="V23" s="231"/>
      <c r="W23" s="232">
        <f t="shared" si="2"/>
        <v>1.5</v>
      </c>
      <c r="X23" s="212" t="str">
        <f t="shared" si="2"/>
        <v>1</v>
      </c>
      <c r="Y23" s="212" t="str">
        <f t="shared" si="2"/>
        <v>1</v>
      </c>
      <c r="Z23" s="212" t="str">
        <f t="shared" si="2"/>
        <v>1</v>
      </c>
    </row>
    <row r="24" spans="1:26" ht="18" customHeight="1" x14ac:dyDescent="0.25">
      <c r="A24" s="251">
        <f t="shared" si="3"/>
        <v>18</v>
      </c>
      <c r="B24" s="83" t="s">
        <v>177</v>
      </c>
      <c r="C24" s="84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6">
        <v>10</v>
      </c>
      <c r="K24" s="87">
        <v>1</v>
      </c>
      <c r="L24" s="88">
        <v>7</v>
      </c>
      <c r="M24" s="88">
        <v>7</v>
      </c>
      <c r="N24" s="88">
        <v>6</v>
      </c>
      <c r="O24" s="88">
        <v>5</v>
      </c>
      <c r="P24" s="224">
        <f t="shared" si="0"/>
        <v>36</v>
      </c>
      <c r="Q24" s="161">
        <v>1.4</v>
      </c>
      <c r="R24" s="161">
        <v>1.4</v>
      </c>
      <c r="S24" s="75">
        <v>1.4</v>
      </c>
      <c r="T24" s="225"/>
      <c r="U24" s="230">
        <f t="shared" si="1"/>
        <v>98.783999999999978</v>
      </c>
      <c r="V24" s="231"/>
      <c r="W24" s="232">
        <f t="shared" si="2"/>
        <v>1.4</v>
      </c>
      <c r="X24" s="212">
        <f t="shared" si="2"/>
        <v>1.4</v>
      </c>
      <c r="Y24" s="212">
        <f t="shared" si="2"/>
        <v>1.4</v>
      </c>
      <c r="Z24" s="212" t="str">
        <f t="shared" si="2"/>
        <v>1</v>
      </c>
    </row>
    <row r="25" spans="1:26" ht="25.5" customHeight="1" x14ac:dyDescent="0.25">
      <c r="A25" s="251">
        <f t="shared" si="3"/>
        <v>19</v>
      </c>
      <c r="B25" s="83" t="s">
        <v>178</v>
      </c>
      <c r="C25" s="84">
        <v>1</v>
      </c>
      <c r="D25" s="85">
        <v>0</v>
      </c>
      <c r="E25" s="85">
        <v>3</v>
      </c>
      <c r="F25" s="85">
        <v>4</v>
      </c>
      <c r="G25" s="85">
        <v>5</v>
      </c>
      <c r="H25" s="85">
        <v>6</v>
      </c>
      <c r="I25" s="85">
        <v>0</v>
      </c>
      <c r="J25" s="86">
        <v>10</v>
      </c>
      <c r="K25" s="87">
        <v>6</v>
      </c>
      <c r="L25" s="88">
        <v>10</v>
      </c>
      <c r="M25" s="88">
        <v>10</v>
      </c>
      <c r="N25" s="88">
        <v>2</v>
      </c>
      <c r="O25" s="88">
        <v>8</v>
      </c>
      <c r="P25" s="224">
        <f t="shared" si="0"/>
        <v>65</v>
      </c>
      <c r="Q25" s="161">
        <v>1.5</v>
      </c>
      <c r="R25" s="252"/>
      <c r="S25" s="250"/>
      <c r="T25" s="225"/>
      <c r="U25" s="230">
        <f t="shared" si="1"/>
        <v>97.5</v>
      </c>
      <c r="V25" s="231" t="s">
        <v>179</v>
      </c>
      <c r="W25" s="232">
        <f t="shared" si="2"/>
        <v>1.5</v>
      </c>
      <c r="X25" s="212" t="str">
        <f t="shared" si="2"/>
        <v>1</v>
      </c>
      <c r="Y25" s="212" t="str">
        <f t="shared" si="2"/>
        <v>1</v>
      </c>
      <c r="Z25" s="212" t="str">
        <f t="shared" si="2"/>
        <v>1</v>
      </c>
    </row>
    <row r="26" spans="1:26" ht="22.5" customHeight="1" thickBot="1" x14ac:dyDescent="0.3">
      <c r="A26" s="253">
        <f t="shared" si="3"/>
        <v>20</v>
      </c>
      <c r="B26" s="107" t="s">
        <v>180</v>
      </c>
      <c r="C26" s="108">
        <v>1</v>
      </c>
      <c r="D26" s="208">
        <v>0</v>
      </c>
      <c r="E26" s="109">
        <v>3</v>
      </c>
      <c r="F26" s="109">
        <v>4</v>
      </c>
      <c r="G26" s="109">
        <v>5</v>
      </c>
      <c r="H26" s="109">
        <v>6</v>
      </c>
      <c r="I26" s="208">
        <v>0</v>
      </c>
      <c r="J26" s="110">
        <v>10</v>
      </c>
      <c r="K26" s="111">
        <v>6</v>
      </c>
      <c r="L26" s="112">
        <v>10</v>
      </c>
      <c r="M26" s="112">
        <v>10</v>
      </c>
      <c r="N26" s="112">
        <v>2</v>
      </c>
      <c r="O26" s="112">
        <v>8</v>
      </c>
      <c r="P26" s="236">
        <f t="shared" si="0"/>
        <v>65</v>
      </c>
      <c r="Q26" s="237">
        <v>1.5</v>
      </c>
      <c r="R26" s="247"/>
      <c r="S26" s="247"/>
      <c r="T26" s="238"/>
      <c r="U26" s="248">
        <f t="shared" si="1"/>
        <v>97.5</v>
      </c>
      <c r="V26" s="240" t="s">
        <v>181</v>
      </c>
      <c r="W26" s="232">
        <f t="shared" si="2"/>
        <v>1.5</v>
      </c>
      <c r="X26" s="212" t="str">
        <f t="shared" si="2"/>
        <v>1</v>
      </c>
      <c r="Y26" s="212" t="str">
        <f t="shared" si="2"/>
        <v>1</v>
      </c>
      <c r="Z26" s="212" t="str">
        <f t="shared" si="2"/>
        <v>1</v>
      </c>
    </row>
    <row r="27" spans="1:26" ht="18" customHeight="1" thickTop="1" x14ac:dyDescent="0.25">
      <c r="A27" s="249">
        <f t="shared" si="3"/>
        <v>21</v>
      </c>
      <c r="B27" s="68" t="s">
        <v>182</v>
      </c>
      <c r="C27" s="69">
        <v>1</v>
      </c>
      <c r="D27" s="242">
        <v>2</v>
      </c>
      <c r="E27" s="70">
        <v>3</v>
      </c>
      <c r="F27" s="70">
        <v>4</v>
      </c>
      <c r="G27" s="70">
        <v>5</v>
      </c>
      <c r="H27" s="70">
        <v>6</v>
      </c>
      <c r="I27" s="242">
        <v>8</v>
      </c>
      <c r="J27" s="71">
        <v>10</v>
      </c>
      <c r="K27" s="72">
        <v>1</v>
      </c>
      <c r="L27" s="73">
        <v>10</v>
      </c>
      <c r="M27" s="73">
        <v>7</v>
      </c>
      <c r="N27" s="73">
        <v>4</v>
      </c>
      <c r="O27" s="73">
        <v>3</v>
      </c>
      <c r="P27" s="224">
        <f t="shared" si="0"/>
        <v>64</v>
      </c>
      <c r="Q27" s="75">
        <v>1.5</v>
      </c>
      <c r="R27" s="250"/>
      <c r="S27" s="250"/>
      <c r="T27" s="225"/>
      <c r="U27" s="230">
        <f t="shared" si="1"/>
        <v>96</v>
      </c>
      <c r="V27" s="227"/>
      <c r="W27" s="228">
        <f t="shared" si="2"/>
        <v>1.5</v>
      </c>
      <c r="X27" s="211" t="str">
        <f t="shared" si="2"/>
        <v>1</v>
      </c>
      <c r="Y27" s="211" t="str">
        <f t="shared" si="2"/>
        <v>1</v>
      </c>
      <c r="Z27" s="211" t="str">
        <f t="shared" si="2"/>
        <v>1</v>
      </c>
    </row>
    <row r="28" spans="1:26" ht="18" customHeight="1" x14ac:dyDescent="0.25">
      <c r="A28" s="251">
        <f t="shared" si="3"/>
        <v>22</v>
      </c>
      <c r="B28" s="83" t="s">
        <v>183</v>
      </c>
      <c r="C28" s="84">
        <v>0</v>
      </c>
      <c r="D28" s="85">
        <v>0</v>
      </c>
      <c r="E28" s="85">
        <v>0</v>
      </c>
      <c r="F28" s="85">
        <v>4</v>
      </c>
      <c r="G28" s="85">
        <v>0</v>
      </c>
      <c r="H28" s="85">
        <v>0</v>
      </c>
      <c r="I28" s="85">
        <v>0</v>
      </c>
      <c r="J28" s="86">
        <v>10</v>
      </c>
      <c r="K28" s="87">
        <v>5</v>
      </c>
      <c r="L28" s="88">
        <v>10</v>
      </c>
      <c r="M28" s="88">
        <v>10</v>
      </c>
      <c r="N28" s="88">
        <v>1</v>
      </c>
      <c r="O28" s="88">
        <v>5</v>
      </c>
      <c r="P28" s="224">
        <v>45</v>
      </c>
      <c r="Q28" s="161">
        <v>1.5</v>
      </c>
      <c r="R28" s="161">
        <v>1</v>
      </c>
      <c r="S28" s="75">
        <v>1.4</v>
      </c>
      <c r="T28" s="225"/>
      <c r="U28" s="230">
        <v>94.5</v>
      </c>
      <c r="V28" s="231"/>
      <c r="W28" s="232">
        <v>1.5</v>
      </c>
      <c r="X28" s="212">
        <v>1</v>
      </c>
      <c r="Y28" s="212">
        <v>1.4</v>
      </c>
      <c r="Z28" s="212" t="s">
        <v>184</v>
      </c>
    </row>
    <row r="29" spans="1:26" ht="18" customHeight="1" x14ac:dyDescent="0.25">
      <c r="A29" s="254">
        <f t="shared" si="3"/>
        <v>23</v>
      </c>
      <c r="B29" s="83" t="s">
        <v>185</v>
      </c>
      <c r="C29" s="84">
        <v>0</v>
      </c>
      <c r="D29" s="85">
        <v>0</v>
      </c>
      <c r="E29" s="85">
        <v>0</v>
      </c>
      <c r="F29" s="85">
        <v>4</v>
      </c>
      <c r="G29" s="85">
        <v>5</v>
      </c>
      <c r="H29" s="85">
        <v>6</v>
      </c>
      <c r="I29" s="85">
        <v>0</v>
      </c>
      <c r="J29" s="86">
        <v>10</v>
      </c>
      <c r="K29" s="87">
        <v>6</v>
      </c>
      <c r="L29" s="88">
        <v>10</v>
      </c>
      <c r="M29" s="88">
        <v>10</v>
      </c>
      <c r="N29" s="88">
        <v>2</v>
      </c>
      <c r="O29" s="88">
        <v>10</v>
      </c>
      <c r="P29" s="224">
        <f>SUM(C29:O29)</f>
        <v>63</v>
      </c>
      <c r="Q29" s="161">
        <v>1.5</v>
      </c>
      <c r="R29" s="252"/>
      <c r="S29" s="250"/>
      <c r="T29" s="225"/>
      <c r="U29" s="230">
        <f>SUM(P29)*W29*X29*Y29*Z29</f>
        <v>94.5</v>
      </c>
      <c r="V29" s="231"/>
      <c r="W29" s="232">
        <f t="shared" ref="W29:Z29" si="4">IF(ISBLANK(Q29),"1",IF(Q29="NA","1",Q29))</f>
        <v>1.5</v>
      </c>
      <c r="X29" s="212" t="str">
        <f t="shared" si="4"/>
        <v>1</v>
      </c>
      <c r="Y29" s="212" t="str">
        <f t="shared" si="4"/>
        <v>1</v>
      </c>
      <c r="Z29" s="212" t="str">
        <f t="shared" si="4"/>
        <v>1</v>
      </c>
    </row>
  </sheetData>
  <mergeCells count="14">
    <mergeCell ref="R4:R5"/>
    <mergeCell ref="S4:S5"/>
    <mergeCell ref="T4:T5"/>
    <mergeCell ref="U4:U6"/>
    <mergeCell ref="A1:XFD1"/>
    <mergeCell ref="C2:X2"/>
    <mergeCell ref="C4:J4"/>
    <mergeCell ref="K4:K5"/>
    <mergeCell ref="L4:L5"/>
    <mergeCell ref="M4:M5"/>
    <mergeCell ref="N4:N5"/>
    <mergeCell ref="O4:O5"/>
    <mergeCell ref="P4:P6"/>
    <mergeCell ref="Q4:Q5"/>
  </mergeCells>
  <conditionalFormatting sqref="E9:G9 J9">
    <cfRule type="cellIs" dxfId="12" priority="54" operator="equal">
      <formula>0</formula>
    </cfRule>
  </conditionalFormatting>
  <conditionalFormatting sqref="C10 F10:H10 J10">
    <cfRule type="cellIs" dxfId="11" priority="53" operator="equal">
      <formula>0</formula>
    </cfRule>
  </conditionalFormatting>
  <conditionalFormatting sqref="E11:F11 J11">
    <cfRule type="cellIs" dxfId="10" priority="52" operator="equal">
      <formula>0</formula>
    </cfRule>
  </conditionalFormatting>
  <conditionalFormatting sqref="C20 E20:H20 J20">
    <cfRule type="cellIs" dxfId="9" priority="47" operator="equal">
      <formula>0</formula>
    </cfRule>
  </conditionalFormatting>
  <conditionalFormatting sqref="C25 E25:H25 J25">
    <cfRule type="cellIs" dxfId="8" priority="44" operator="equal">
      <formula>0</formula>
    </cfRule>
  </conditionalFormatting>
  <conditionalFormatting sqref="C21:J21">
    <cfRule type="cellIs" dxfId="7" priority="46" operator="equal">
      <formula>0</formula>
    </cfRule>
  </conditionalFormatting>
  <conditionalFormatting sqref="E24 J24">
    <cfRule type="cellIs" dxfId="6" priority="45" operator="equal">
      <formula>0</formula>
    </cfRule>
  </conditionalFormatting>
  <conditionalFormatting sqref="C19 E19:H19 J19">
    <cfRule type="cellIs" dxfId="5" priority="48" operator="equal">
      <formula>0</formula>
    </cfRule>
  </conditionalFormatting>
  <conditionalFormatting sqref="C16 E16:H16 J16">
    <cfRule type="cellIs" dxfId="4" priority="49" operator="equal">
      <formula>0</formula>
    </cfRule>
  </conditionalFormatting>
  <conditionalFormatting sqref="F14:G14 J14">
    <cfRule type="cellIs" dxfId="3" priority="51" operator="equal">
      <formula>0</formula>
    </cfRule>
  </conditionalFormatting>
  <conditionalFormatting sqref="C15:J15">
    <cfRule type="cellIs" dxfId="2" priority="50" operator="equal">
      <formula>0</formula>
    </cfRule>
  </conditionalFormatting>
  <conditionalFormatting sqref="C26 E26:H26 J26">
    <cfRule type="cellIs" dxfId="1" priority="43" operator="equal">
      <formula>0</formula>
    </cfRule>
  </conditionalFormatting>
  <conditionalFormatting sqref="C29:J29">
    <cfRule type="cellIs" dxfId="0" priority="42" operator="equal">
      <formula>0</formula>
    </cfRule>
  </conditionalFormatting>
  <pageMargins left="0.25" right="0.25" top="0.75" bottom="0.75" header="0.3" footer="0.3"/>
  <pageSetup scale="66" fitToHeight="7" orientation="landscape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7E061906B8D41B78466604C53C4AE" ma:contentTypeVersion="28" ma:contentTypeDescription="Create a new document." ma:contentTypeScope="" ma:versionID="b1fac3747e4839e2d4ffb6e4054a9b09">
  <xsd:schema xmlns:xsd="http://www.w3.org/2001/XMLSchema" xmlns:xs="http://www.w3.org/2001/XMLSchema" xmlns:p="http://schemas.microsoft.com/office/2006/metadata/properties" xmlns:ns2="1624d5a5-934e-431c-bdeb-2205adc15921" targetNamespace="http://schemas.microsoft.com/office/2006/metadata/properties" ma:root="true" ma:fieldsID="54ec43d53a1f88dddf6650d30005016a" ns2:_="">
    <xsd:import namespace="1624d5a5-934e-431c-bdeb-2205adc15921"/>
    <xsd:element name="properties">
      <xsd:complexType>
        <xsd:sequence>
          <xsd:element name="documentManagement">
            <xsd:complexType>
              <xsd:all>
                <xsd:element ref="ns2:DocumentCategory"/>
                <xsd:element ref="ns2:DocumentSummary"/>
                <xsd:element ref="ns2:DocumentPublishDate"/>
                <xsd:element ref="ns2:DIRDepartment" minOccurs="0"/>
                <xsd:element ref="ns2:RedirectURL" minOccurs="0"/>
                <xsd:element ref="ns2:SearchSummary" minOccurs="0"/>
                <xsd:element ref="ns2:DocumentSize" minOccurs="0"/>
                <xsd:element ref="ns2:DocumentExtension" minOccurs="0"/>
                <xsd:element ref="ns2:SearchKeywords" minOccurs="0"/>
                <xsd:element ref="ns2:TSLACSubject" minOccurs="0"/>
                <xsd:element ref="ns2:TSLACType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d5a5-934e-431c-bdeb-2205adc15921" elementFormDefault="qualified">
    <xsd:import namespace="http://schemas.microsoft.com/office/2006/documentManagement/types"/>
    <xsd:import namespace="http://schemas.microsoft.com/office/infopath/2007/PartnerControls"/>
    <xsd:element name="DocumentCategory" ma:index="1" ma:displayName="Document Category" ma:format="Dropdown" ma:internalName="DocumentCategory">
      <xsd:simpleType>
        <xsd:restriction base="dms:Choice">
          <xsd:enumeration value="Audit"/>
          <xsd:enumeration value="Board"/>
          <xsd:enumeration value="Event Materials"/>
          <xsd:enumeration value="Forms"/>
          <xsd:enumeration value="Guidelines"/>
          <xsd:enumeration value="Other"/>
          <xsd:enumeration value="Policies"/>
          <xsd:enumeration value="Reports"/>
          <xsd:enumeration value="Templates"/>
        </xsd:restriction>
      </xsd:simpleType>
    </xsd:element>
    <xsd:element name="DocumentSummary" ma:index="2" ma:displayName="Document Summary" ma:internalName="DocumentSummary">
      <xsd:simpleType>
        <xsd:restriction base="dms:Note">
          <xsd:maxLength value="255"/>
        </xsd:restriction>
      </xsd:simpleType>
    </xsd:element>
    <xsd:element name="DocumentPublishDate" ma:index="3" ma:displayName="Document Publish Date" ma:default="[today]" ma:format="DateOnly" ma:internalName="DocumentPublishDate">
      <xsd:simpleType>
        <xsd:restriction base="dms:DateTime"/>
      </xsd:simpleType>
    </xsd:element>
    <xsd:element name="DIRDepartment" ma:index="4" nillable="true" ma:displayName="DIR Department" ma:default="General" ma:format="Dropdown" ma:internalName="DIRDepartment">
      <xsd:simpleType>
        <xsd:restriction base="dms:Choice">
          <xsd:enumeration value="Contracts"/>
          <xsd:enumeration value="Data Center"/>
          <xsd:enumeration value="General"/>
          <xsd:enumeration value="Information Security"/>
          <xsd:enumeration value="Policy &amp; Planning"/>
          <xsd:enumeration value="Telecom"/>
          <xsd:enumeration value="Texas.Gov"/>
        </xsd:restriction>
      </xsd:simpleType>
    </xsd:element>
    <xsd:element name="RedirectURL" ma:index="5" nillable="true" ma:displayName="Redirect URL" ma:hidden="true" ma:internalName="RedirectURL" ma:readOnly="false">
      <xsd:simpleType>
        <xsd:restriction base="dms:Text">
          <xsd:maxLength value="255"/>
        </xsd:restriction>
      </xsd:simpleType>
    </xsd:element>
    <xsd:element name="SearchSummary" ma:index="6" nillable="true" ma:displayName="Search Summary" ma:hidden="true" ma:internalName="SearchSummary" ma:readOnly="false">
      <xsd:simpleType>
        <xsd:restriction base="dms:Note"/>
      </xsd:simpleType>
    </xsd:element>
    <xsd:element name="DocumentSize" ma:index="15" nillable="true" ma:displayName="Document Size" ma:hidden="true" ma:internalName="DocumentSize" ma:readOnly="false">
      <xsd:simpleType>
        <xsd:restriction base="dms:Text">
          <xsd:maxLength value="255"/>
        </xsd:restriction>
      </xsd:simpleType>
    </xsd:element>
    <xsd:element name="DocumentExtension" ma:index="16" nillable="true" ma:displayName="Document Extension" ma:hidden="true" ma:internalName="DocumentExtension" ma:readOnly="false">
      <xsd:simpleType>
        <xsd:restriction base="dms:Text">
          <xsd:maxLength value="255"/>
        </xsd:restriction>
      </xsd:simpleType>
    </xsd:element>
    <xsd:element name="SearchKeywords" ma:index="17" nillable="true" ma:displayName="Search Keywords" ma:internalName="SearchKeywords">
      <xsd:simpleType>
        <xsd:restriction base="dms:Text">
          <xsd:maxLength value="255"/>
        </xsd:restriction>
      </xsd:simpleType>
    </xsd:element>
    <xsd:element name="TSLACSubject" ma:index="18" nillable="true" ma:displayName="TSLAC Subject" ma:internalName="TSLACSubjec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ing Budget"/>
                    <xsd:enumeration value="Executive Departments"/>
                    <xsd:enumeration value="Government Information"/>
                    <xsd:enumeration value="Government Purchasing"/>
                    <xsd:enumeration value="State Governments"/>
                  </xsd:restriction>
                </xsd:simpleType>
              </xsd:element>
            </xsd:sequence>
          </xsd:extension>
        </xsd:complexContent>
      </xsd:complexType>
    </xsd:element>
    <xsd:element name="TSLACType" ma:index="19" ma:displayName="TSLAC Type" ma:format="Dropdown" ma:internalName="TSLACType">
      <xsd:simpleType>
        <xsd:restriction base="dms:Choice">
          <xsd:enumeration value="Agency Rules, Policies and Procedures"/>
          <xsd:enumeration value="Agency Search engines"/>
          <xsd:enumeration value="Agency staff contacts"/>
          <xsd:enumeration value="Databases"/>
          <xsd:enumeration value="Employment information"/>
          <xsd:enumeration value="Executive Orders"/>
          <xsd:enumeration value="External Fiscal Reports"/>
          <xsd:enumeration value="Forms and Form instructions"/>
          <xsd:enumeration value="Grants or Funding Opportunities"/>
          <xsd:enumeration value="Homepages"/>
          <xsd:enumeration value="Legal Opinions and Advice"/>
          <xsd:enumeration value="Legislation, Proposed Legislation, and Statutes"/>
          <xsd:enumeration value="Legislative Appropriations Requests"/>
          <xsd:enumeration value="Licenses and Licensing Information"/>
          <xsd:enumeration value="Mail and Telecommunication Listings"/>
          <xsd:enumeration value="Manuals and Instructions"/>
          <xsd:enumeration value="Maps"/>
          <xsd:enumeration value="Meeting Agendas"/>
          <xsd:enumeration value="Meeting Minutes"/>
          <xsd:enumeration value="Miscellaneous reports"/>
          <xsd:enumeration value="News or Press Releases"/>
          <xsd:enumeration value="Non-fiscal reports and studies"/>
          <xsd:enumeration value="Organization Charts"/>
          <xsd:enumeration value="Other publications"/>
          <xsd:enumeration value="Periodicals - Newsletters and Magazines"/>
          <xsd:enumeration value="Personnel Policies and Procedures"/>
          <xsd:enumeration value="Plans and Planning Information"/>
          <xsd:enumeration value="Programs and Services"/>
          <xsd:enumeration value="Reference materials"/>
          <xsd:enumeration value="Reports - Biennial or Annual"/>
          <xsd:enumeration value="Reports - Required Legislative"/>
          <xsd:enumeration value="Reports on Performance Measures"/>
          <xsd:enumeration value="Speeches and Papers"/>
          <xsd:enumeration value="Statistics"/>
          <xsd:enumeration value="Strategic Plans"/>
          <xsd:enumeration value="Training Materials"/>
          <xsd:enumeration value="Web documents - Undefined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17e8d30a-da91-4395-8dbc-c1e53e82d6c7}" ma:internalName="TaxCatchAll" ma:showField="CatchAllData" ma:web="1624d5a5-934e-431c-bdeb-2205adc159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ummary xmlns="1624d5a5-934e-431c-bdeb-2205adc15921">Risk Rubrick</DocumentSummary>
    <DocumentPublishDate xmlns="1624d5a5-934e-431c-bdeb-2205adc15921">2017-04-12T05:00:00+00:00</DocumentPublishDate>
    <DIRDepartment xmlns="1624d5a5-934e-431c-bdeb-2205adc15921">General</DIRDepartment>
    <SearchSummary xmlns="1624d5a5-934e-431c-bdeb-2205adc15921">Risk Rubrick</SearchSummary>
    <DocumentExtension xmlns="1624d5a5-934e-431c-bdeb-2205adc15921">xlsx</DocumentExtension>
    <DocumentCategory xmlns="1624d5a5-934e-431c-bdeb-2205adc15921">Other</DocumentCategory>
    <RedirectURL xmlns="1624d5a5-934e-431c-bdeb-2205adc15921">/portal/internal/resources/DocumentLibrary/PESO SpreadSheets from TSU Presentation.xlsx</RedirectURL>
    <TSLACSubject xmlns="1624d5a5-934e-431c-bdeb-2205adc15921">
      <Value>Executive Departments</Value>
      <Value>Government Information</Value>
      <Value>State Governments</Value>
    </TSLACSubject>
    <DocumentSize xmlns="1624d5a5-934e-431c-bdeb-2205adc15921">60.037078636</DocumentSize>
    <TSLACType xmlns="1624d5a5-934e-431c-bdeb-2205adc15921">Reference materials</TSLACType>
    <SearchKeywords xmlns="1624d5a5-934e-431c-bdeb-2205adc15921">accessibility, VPAT.  RFO</SearchKeywords>
    <TaxCatchAll xmlns="1624d5a5-934e-431c-bdeb-2205adc15921"/>
    <TaxKeywordTaxHTField xmlns="1624d5a5-934e-431c-bdeb-2205adc15921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635346A4-09F1-4086-9135-FEE3EC576C20}"/>
</file>

<file path=customXml/itemProps2.xml><?xml version="1.0" encoding="utf-8"?>
<ds:datastoreItem xmlns:ds="http://schemas.openxmlformats.org/officeDocument/2006/customXml" ds:itemID="{29E77360-F76D-409B-BA79-69D27FCFA3E6}"/>
</file>

<file path=customXml/itemProps3.xml><?xml version="1.0" encoding="utf-8"?>
<ds:datastoreItem xmlns:ds="http://schemas.openxmlformats.org/officeDocument/2006/customXml" ds:itemID="{27585121-46B5-4873-A6E3-4607C5D2B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Websites w Rubric</vt:lpstr>
      <vt:lpstr>Software w Rubric</vt:lpstr>
      <vt:lpstr>Websites</vt:lpstr>
      <vt:lpstr>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PESO SpreadSheets from TSU Presentation</dc:title>
  <dc:creator>Milton Nielsen 1</dc:creator>
  <cp:lastModifiedBy>Texas State User</cp:lastModifiedBy>
  <cp:lastPrinted>2017-03-24T20:12:57Z</cp:lastPrinted>
  <dcterms:created xsi:type="dcterms:W3CDTF">2017-03-05T23:26:13Z</dcterms:created>
  <dcterms:modified xsi:type="dcterms:W3CDTF">2017-04-11T14:28:49Z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0x010100BC37E061906B8D41B78466604C53C4AE</vt:lpwstr>
  </property>
  <property fmtid="{D5CDD505-2E9C-101B-9397-08002B2CF9AE}" pid="3" name="WorkflowChangePath">
    <vt:lpwstr>4e7f0d7b-af58-4d14-a711-25a4e8942f2a,5;4e7f0d7b-af58-4d14-a711-25a4e8942f2a,5;4e7f0d7b-af58-4d14-a711-25a4e8942f2a,5;4e7f0d7b-af58-4d14-a711-25a4e8942f2a,5;4e7f0d7b-af58-4d14-a711-25a4e8942f2a,5;4e7f0d7b-af58-4d14-a711-25a4e8942f2a,5;4e7f0d7b-af58-4d14-a711-25a4e8942f2a,5;</vt:lpwstr>
  </property>
</Properties>
</file>